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<sst xmlns="http://schemas.openxmlformats.org/spreadsheetml/2006/main" count="110" uniqueCount="94">
  <si>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</si>
  <si>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</si>
  <si>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</si>
  <si>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</si>
  <si>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</si>
  <si>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</si>
  <si>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</si>
  <si>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</si>
  <si>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</si>
  <si>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</si>
  <si>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Обрамление ступеней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</si>
  <si>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</si>
  <si>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</si>
  <si>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</si>
  <si>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</si>
  <si>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</si>
  <si>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патрона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</si>
  <si>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</si>
  <si>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</si>
  <si>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</si>
  <si>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</si>
  <si>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</si>
  <si>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</si>
  <si>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</si>
  <si>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</si>
  <si>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</si>
  <si>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</si>
  <si>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</si>
  <si>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</si>
  <si>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</si>
  <si>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</si>
  <si>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</si>
  <si>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</si>
  <si>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</si>
  <si>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</si>
  <si>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</si>
  <si>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</si>
  <si>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</si>
  <si>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</si>
  <si>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</si>
  <si>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</si>
  <si>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</si>
  <si>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</si>
  <si>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9-е ЯНВАРЯ, 2а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</si>
  <si>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</si>
  <si>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</si>
  <si>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</si>
  <si>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</si>
  <si>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</si>
  <si>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</si>
  <si>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</si>
  <si>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</si>
  <si>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</si>
  <si>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</si>
  <si>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</si>
  <si>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</si>
  <si>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</si>
  <si>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</si>
  <si>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</si>
  <si>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</si>
  <si>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</si>
  <si>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</si>
  <si>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</si>
  <si>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</si>
  <si>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</si>
  <si>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</si>
  <si>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</si>
  <si>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</si>
  <si>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</si>
  <si>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</si>
  <si>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</si>
  <si>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</si>
  <si>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</si>
  <si>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</si>
  <si>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</si>
  <si>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</si>
  <si>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</si>
  <si>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</si>
  <si>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регистра</t>
  </si>
  <si>
    <t>Смена светильников</t>
  </si>
  <si>
    <t>Установка фильтра диаметром 50мм</t>
  </si>
  <si>
    <t>Смена фотореле</t>
  </si>
  <si>
    <t>Смена внутренних трубопроводов из стальных труб диаметром: до 50мм</t>
  </si>
  <si>
    <t>Смена стекол</t>
  </si>
  <si>
    <t>Замена отметов</t>
  </si>
  <si>
    <t>Устранение засоров внутренних канализационных трубопроводов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</si>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</sst>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52" fillId="0" borderId="10" xfId="39" applyNumberFormat="1" applyFont="1" applyBorder="1" applyAlignment="1" quotePrefix="1">
      <alignment vertical="top" wrapText="1"/>
      <protection/>
    </xf>
    <xf numFmtId="2" fontId="0" fillId="0" borderId="10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30" fillId="0" borderId="12" xfId="43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17" xfId="47" applyNumberFormat="1" applyBorder="1" applyAlignment="1" quotePrefix="1">
      <alignment horizontal="right" vertical="top" wrapText="1"/>
      <protection/>
    </xf>
    <xf numFmtId="0" fontId="0" fillId="0" borderId="17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0">
          <cell r="D10">
            <v>469565.0399999998</v>
          </cell>
          <cell r="E10">
            <v>463796.95000000007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PageLayoutView="0" workbookViewId="0" topLeftCell="A19">
      <selection activeCell="B4" sqref="B4:E4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4" customFormat="1" ht="24" customHeight="1">
      <c r="A1" s="46" t="s">
        <v>51</v>
      </c>
      <c r="B1" s="46"/>
      <c r="C1" s="46"/>
      <c r="D1" s="46"/>
      <c r="E1" s="46"/>
    </row>
    <row r="2" spans="2:5" s="4" customFormat="1" ht="12" customHeight="1">
      <c r="B2" s="3" t="s">
        <v>0</v>
      </c>
      <c r="E2" s="9"/>
    </row>
    <row r="3" spans="2:12" s="28" customFormat="1" ht="21" customHeight="1">
      <c r="B3" s="38" t="s">
        <v>1</v>
      </c>
      <c r="C3" s="39"/>
      <c r="D3" s="39"/>
      <c r="E3" s="34" t="s">
        <v>88</v>
      </c>
      <c r="H3" s="37" t="s">
        <v>89</v>
      </c>
      <c r="I3" s="37"/>
      <c r="J3" s="37"/>
      <c r="K3" s="37"/>
      <c r="L3" s="37"/>
    </row>
    <row r="4" spans="2:12" s="28" customFormat="1" ht="15" customHeight="1" thickBot="1">
      <c r="B4" s="40" t="s">
        <v>43</v>
      </c>
      <c r="C4" s="41"/>
      <c r="D4" s="41"/>
      <c r="E4" s="41"/>
      <c r="H4" s="35" t="s">
        <v>33</v>
      </c>
      <c r="I4" s="35" t="s">
        <v>90</v>
      </c>
      <c r="J4" s="35" t="s">
        <v>91</v>
      </c>
      <c r="K4" s="35" t="s">
        <v>92</v>
      </c>
      <c r="L4" s="35" t="s">
        <v>93</v>
      </c>
    </row>
    <row r="5" spans="2:12" ht="12" customHeight="1" hidden="1" thickBot="1">
      <c r="B5" s="42" t="s">
        <v>32</v>
      </c>
      <c r="C5" s="43"/>
      <c r="D5" s="43"/>
      <c r="E5" s="31"/>
      <c r="H5" s="5" t="s">
        <v>33</v>
      </c>
      <c r="I5" s="5" t="s">
        <v>34</v>
      </c>
      <c r="J5" s="5" t="s">
        <v>35</v>
      </c>
      <c r="K5" s="5" t="s">
        <v>36</v>
      </c>
      <c r="L5" s="6" t="s">
        <v>37</v>
      </c>
    </row>
    <row r="6" spans="2:12" ht="23.25" customHeight="1" thickBot="1">
      <c r="B6" s="36" t="s">
        <v>44</v>
      </c>
      <c r="C6" s="36"/>
      <c r="D6" s="36"/>
      <c r="E6" s="27">
        <f>2.05*J6*12+J6*2*2.05+2.05*4*J6*2</f>
        <v>28954.199999999997</v>
      </c>
      <c r="H6" s="7">
        <v>59</v>
      </c>
      <c r="I6" s="7">
        <v>2555.8</v>
      </c>
      <c r="J6" s="7">
        <v>642</v>
      </c>
      <c r="K6" s="7">
        <v>642</v>
      </c>
      <c r="L6" s="8">
        <v>42</v>
      </c>
    </row>
    <row r="7" spans="2:5" ht="36" customHeight="1">
      <c r="B7" s="36" t="s">
        <v>38</v>
      </c>
      <c r="C7" s="36"/>
      <c r="D7" s="36"/>
      <c r="E7" s="27">
        <f>(I6*2.05*2)</f>
        <v>10478.78</v>
      </c>
    </row>
    <row r="8" spans="2:5" ht="12" customHeight="1">
      <c r="B8" s="36" t="s">
        <v>39</v>
      </c>
      <c r="C8" s="36"/>
      <c r="D8" s="36"/>
      <c r="E8" s="27">
        <f>I6*2.05*2</f>
        <v>10478.78</v>
      </c>
    </row>
    <row r="9" spans="2:5" ht="12" customHeight="1" hidden="1">
      <c r="B9" s="36" t="s">
        <v>40</v>
      </c>
      <c r="C9" s="36"/>
      <c r="D9" s="36"/>
      <c r="E9" s="27"/>
    </row>
    <row r="10" spans="2:5" ht="24" customHeight="1">
      <c r="B10" s="36" t="s">
        <v>41</v>
      </c>
      <c r="C10" s="36"/>
      <c r="D10" s="36"/>
      <c r="E10" s="27">
        <f>(3*121.53*2*I6/1000)*3</f>
        <v>5590.914732000001</v>
      </c>
    </row>
    <row r="11" spans="2:5" ht="12" customHeight="1">
      <c r="B11" s="36" t="s">
        <v>18</v>
      </c>
      <c r="C11" s="36"/>
      <c r="D11" s="36"/>
      <c r="E11" s="27">
        <f>12*I6*0.76</f>
        <v>23308.896</v>
      </c>
    </row>
    <row r="12" spans="2:5" ht="12" customHeight="1">
      <c r="B12" s="36" t="s">
        <v>20</v>
      </c>
      <c r="C12" s="36"/>
      <c r="D12" s="36"/>
      <c r="E12" s="27">
        <f>12*I6*4.53</f>
        <v>138933.28800000003</v>
      </c>
    </row>
    <row r="13" spans="2:5" ht="12" customHeight="1">
      <c r="B13" s="36" t="s">
        <v>21</v>
      </c>
      <c r="C13" s="36"/>
      <c r="D13" s="36"/>
      <c r="E13" s="27">
        <f>1*L6*286.7*2</f>
        <v>24082.8</v>
      </c>
    </row>
    <row r="14" spans="2:5" ht="12" customHeight="1">
      <c r="B14" s="36" t="s">
        <v>19</v>
      </c>
      <c r="C14" s="36"/>
      <c r="D14" s="36"/>
      <c r="E14" s="27">
        <f>12*I6*0.54</f>
        <v>16561.584000000003</v>
      </c>
    </row>
    <row r="15" spans="2:5" ht="12" customHeight="1">
      <c r="B15" s="45" t="s">
        <v>24</v>
      </c>
      <c r="C15" s="45"/>
      <c r="D15" s="45"/>
      <c r="E15" s="27">
        <v>7500</v>
      </c>
    </row>
    <row r="16" spans="2:5" ht="6" customHeight="1">
      <c r="B16" s="36" t="s">
        <v>23</v>
      </c>
      <c r="C16" s="36"/>
      <c r="D16" s="36"/>
      <c r="E16" s="44">
        <f>12*I6*0.66</f>
        <v>20241.936</v>
      </c>
    </row>
    <row r="17" spans="2:5" ht="6" customHeight="1">
      <c r="B17" s="36"/>
      <c r="C17" s="36"/>
      <c r="D17" s="36"/>
      <c r="E17" s="44"/>
    </row>
    <row r="18" spans="2:5" ht="6" customHeight="1">
      <c r="B18" s="36" t="s">
        <v>42</v>
      </c>
      <c r="C18" s="36"/>
      <c r="D18" s="36"/>
      <c r="E18" s="44">
        <f>12*I6*1.6</f>
        <v>49071.36000000001</v>
      </c>
    </row>
    <row r="19" spans="2:5" ht="6" customHeight="1">
      <c r="B19" s="36"/>
      <c r="C19" s="36"/>
      <c r="D19" s="36"/>
      <c r="E19" s="44"/>
    </row>
    <row r="20" spans="2:5" ht="12" customHeight="1">
      <c r="B20" s="36" t="s">
        <v>45</v>
      </c>
      <c r="C20" s="36"/>
      <c r="D20" s="36"/>
      <c r="E20" s="27">
        <f>12*I6*0.37</f>
        <v>11347.752</v>
      </c>
    </row>
    <row r="21" spans="2:5" ht="12" customHeight="1">
      <c r="B21" s="36" t="s">
        <v>46</v>
      </c>
      <c r="C21" s="36"/>
      <c r="D21" s="36"/>
      <c r="E21" s="27">
        <f>H6*2*70%*2*137.35*0.38</f>
        <v>8622.283599999999</v>
      </c>
    </row>
    <row r="22" spans="2:5" ht="12" customHeight="1">
      <c r="B22" s="36" t="s">
        <v>47</v>
      </c>
      <c r="C22" s="36"/>
      <c r="D22" s="36"/>
      <c r="E22" s="27">
        <f>H6*70%*2*137.35*0.38</f>
        <v>4311.141799999999</v>
      </c>
    </row>
    <row r="23" spans="2:5" ht="12" customHeight="1">
      <c r="B23" s="36" t="s">
        <v>48</v>
      </c>
      <c r="C23" s="36"/>
      <c r="D23" s="36"/>
      <c r="E23" s="32">
        <f>68.68*10</f>
        <v>686.8000000000001</v>
      </c>
    </row>
    <row r="24" spans="2:5" ht="12" customHeight="1">
      <c r="B24" s="36" t="s">
        <v>4</v>
      </c>
      <c r="C24" s="36"/>
      <c r="D24" s="36"/>
      <c r="E24" s="32">
        <f>68.68*17</f>
        <v>1167.5600000000002</v>
      </c>
    </row>
    <row r="25" spans="2:5" ht="12" customHeight="1">
      <c r="B25" s="36" t="s">
        <v>49</v>
      </c>
      <c r="C25" s="36"/>
      <c r="D25" s="36"/>
      <c r="E25" s="32">
        <f>68.68*19</f>
        <v>1304.92</v>
      </c>
    </row>
    <row r="26" spans="2:5" s="14" customFormat="1" ht="12" customHeight="1">
      <c r="B26" s="36" t="s">
        <v>7</v>
      </c>
      <c r="C26" s="36"/>
      <c r="D26" s="36"/>
      <c r="E26" s="27">
        <f>13*цены!E13</f>
        <v>1041.82</v>
      </c>
    </row>
    <row r="27" spans="2:5" s="14" customFormat="1" ht="12" customHeight="1">
      <c r="B27" s="36" t="s">
        <v>53</v>
      </c>
      <c r="C27" s="36"/>
      <c r="D27" s="36"/>
      <c r="E27" s="27">
        <f>27*цены!E16</f>
        <v>4335.660000000001</v>
      </c>
    </row>
    <row r="28" spans="2:5" s="14" customFormat="1" ht="12" customHeight="1">
      <c r="B28" s="36" t="s">
        <v>6</v>
      </c>
      <c r="C28" s="36"/>
      <c r="D28" s="36"/>
      <c r="E28" s="32">
        <f>2*цены!E15</f>
        <v>282.44</v>
      </c>
    </row>
    <row r="29" spans="2:5" ht="12" customHeight="1">
      <c r="B29" s="36" t="s">
        <v>16</v>
      </c>
      <c r="C29" s="36"/>
      <c r="D29" s="36"/>
      <c r="E29" s="32">
        <v>50</v>
      </c>
    </row>
    <row r="30" spans="2:5" ht="12" customHeight="1">
      <c r="B30" s="45" t="s">
        <v>12</v>
      </c>
      <c r="C30" s="45"/>
      <c r="D30" s="45"/>
      <c r="E30" s="32">
        <f>112*10</f>
        <v>1120</v>
      </c>
    </row>
    <row r="31" spans="2:5" ht="12" customHeight="1">
      <c r="B31" s="36" t="s">
        <v>81</v>
      </c>
      <c r="C31" s="36"/>
      <c r="D31" s="36"/>
      <c r="E31" s="32">
        <f>цены!E21</f>
        <v>731.09</v>
      </c>
    </row>
    <row r="32" spans="2:5" s="14" customFormat="1" ht="12" customHeight="1">
      <c r="B32" s="36" t="s">
        <v>82</v>
      </c>
      <c r="C32" s="36"/>
      <c r="D32" s="36"/>
      <c r="E32" s="32">
        <f>3*цены!E32</f>
        <v>3295.7699999999995</v>
      </c>
    </row>
    <row r="33" spans="2:5" ht="12" customHeight="1">
      <c r="B33" s="36" t="s">
        <v>63</v>
      </c>
      <c r="C33" s="36"/>
      <c r="D33" s="36"/>
      <c r="E33" s="32">
        <f>цены!E48</f>
        <v>1441.68</v>
      </c>
    </row>
    <row r="34" spans="2:5" ht="12" customHeight="1">
      <c r="B34" s="36" t="s">
        <v>78</v>
      </c>
      <c r="C34" s="36"/>
      <c r="D34" s="36"/>
      <c r="E34" s="32">
        <v>1600</v>
      </c>
    </row>
    <row r="35" spans="2:5" s="14" customFormat="1" ht="12" customHeight="1">
      <c r="B35" s="36" t="s">
        <v>3</v>
      </c>
      <c r="C35" s="36"/>
      <c r="D35" s="36"/>
      <c r="E35" s="32">
        <f>3*цены!E40</f>
        <v>1447.1399999999999</v>
      </c>
    </row>
    <row r="36" spans="2:5" s="13" customFormat="1" ht="12" customHeight="1">
      <c r="B36" s="51" t="s">
        <v>84</v>
      </c>
      <c r="C36" s="52"/>
      <c r="D36" s="52"/>
      <c r="E36" s="33">
        <f>553.9*4</f>
        <v>2215.6</v>
      </c>
    </row>
    <row r="37" spans="2:5" s="17" customFormat="1" ht="12" customHeight="1">
      <c r="B37" s="36" t="s">
        <v>85</v>
      </c>
      <c r="C37" s="36"/>
      <c r="D37" s="36"/>
      <c r="E37" s="27">
        <f>223.42*2*4</f>
        <v>1787.36</v>
      </c>
    </row>
    <row r="38" spans="2:5" s="15" customFormat="1" ht="12" customHeight="1">
      <c r="B38" s="36" t="s">
        <v>11</v>
      </c>
      <c r="C38" s="36"/>
      <c r="D38" s="36"/>
      <c r="E38" s="32">
        <v>1569.1</v>
      </c>
    </row>
    <row r="39" spans="2:5" s="14" customFormat="1" ht="12" customHeight="1">
      <c r="B39" s="36" t="s">
        <v>83</v>
      </c>
      <c r="C39" s="36"/>
      <c r="D39" s="36"/>
      <c r="E39" s="27">
        <f>866.25*0.98</f>
        <v>848.925</v>
      </c>
    </row>
    <row r="40" spans="2:5" ht="12" customHeight="1">
      <c r="B40" s="36" t="s">
        <v>10</v>
      </c>
      <c r="C40" s="36"/>
      <c r="D40" s="36"/>
      <c r="E40" s="32">
        <f>905</f>
        <v>905</v>
      </c>
    </row>
    <row r="41" spans="2:5" s="4" customFormat="1" ht="12" customHeight="1">
      <c r="B41" s="10"/>
      <c r="C41" s="10"/>
      <c r="D41" s="10"/>
      <c r="E41" s="11">
        <f>SUM(E5:E40)</f>
        <v>385314.5811319999</v>
      </c>
    </row>
    <row r="42" spans="3:5" ht="12" customHeight="1">
      <c r="C42" s="12" t="s">
        <v>87</v>
      </c>
      <c r="D42" s="47">
        <f>'[2]Лист2'!$D$10</f>
        <v>469565.0399999998</v>
      </c>
      <c r="E42" s="48"/>
    </row>
    <row r="43" spans="3:5" ht="12" customHeight="1">
      <c r="C43" s="2" t="s">
        <v>9</v>
      </c>
      <c r="D43" s="49">
        <f>'[2]Лист2'!$E$10</f>
        <v>463796.95000000007</v>
      </c>
      <c r="E43" s="50"/>
    </row>
    <row r="44" spans="3:5" ht="12" customHeight="1">
      <c r="C44" s="12" t="s">
        <v>86</v>
      </c>
      <c r="D44" s="29">
        <f>E41</f>
        <v>385314.5811319999</v>
      </c>
      <c r="E44" s="30">
        <f>D44*1.18</f>
        <v>454671.20573575987</v>
      </c>
    </row>
    <row r="45" s="4" customFormat="1" ht="239.25" customHeight="1"/>
    <row r="46" s="14" customFormat="1" ht="24" customHeight="1"/>
    <row r="47" s="4" customFormat="1" ht="12" customHeight="1"/>
    <row r="48" ht="21" customHeight="1">
      <c r="E48" s="1"/>
    </row>
    <row r="49" ht="15" customHeight="1">
      <c r="E49" s="1"/>
    </row>
    <row r="50" ht="12" customHeight="1" hidden="1" thickBot="1">
      <c r="E50" s="1"/>
    </row>
    <row r="51" ht="23.25" customHeight="1">
      <c r="E51" s="1"/>
    </row>
    <row r="52" ht="36" customHeight="1">
      <c r="E52" s="1"/>
    </row>
    <row r="53" ht="12" customHeight="1">
      <c r="E53" s="1"/>
    </row>
    <row r="54" ht="12" customHeight="1" hidden="1">
      <c r="E54" s="1"/>
    </row>
    <row r="55" ht="23.25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6" customHeight="1">
      <c r="E61" s="1"/>
    </row>
    <row r="62" ht="6" customHeight="1">
      <c r="E62" s="1"/>
    </row>
    <row r="63" ht="6" customHeight="1">
      <c r="E63" s="1"/>
    </row>
    <row r="64" ht="6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ht="12" customHeight="1">
      <c r="E69" s="1"/>
    </row>
    <row r="70" ht="12" customHeight="1">
      <c r="E70" s="1"/>
    </row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ht="12" customHeight="1">
      <c r="E76" s="1"/>
    </row>
    <row r="77" ht="12" customHeight="1">
      <c r="E77" s="1"/>
    </row>
    <row r="78" s="14" customFormat="1" ht="12" customHeight="1"/>
    <row r="79" s="14" customFormat="1" ht="12" customHeight="1"/>
    <row r="80" s="14" customFormat="1" ht="12" customHeight="1"/>
    <row r="81" s="13" customFormat="1" ht="12" customHeight="1"/>
    <row r="82" s="13" customFormat="1" ht="12" customHeight="1"/>
    <row r="83" s="14" customFormat="1" ht="12" customHeight="1"/>
    <row r="84" s="14" customFormat="1" ht="13.5" customHeight="1"/>
    <row r="85" s="14" customFormat="1" ht="11.25" customHeight="1"/>
    <row r="86" s="14" customFormat="1" ht="12" customHeight="1"/>
    <row r="87" s="4" customFormat="1" ht="12" customHeight="1"/>
    <row r="88" ht="12" customHeight="1">
      <c r="E88" s="1"/>
    </row>
    <row r="89" ht="12" customHeight="1">
      <c r="E89" s="1"/>
    </row>
    <row r="90" ht="12" customHeight="1">
      <c r="E90" s="1"/>
    </row>
    <row r="91" s="4" customFormat="1" ht="236.25" customHeight="1"/>
    <row r="92" s="14" customFormat="1" ht="24" customHeight="1"/>
    <row r="93" s="4" customFormat="1" ht="12" customHeight="1"/>
    <row r="94" ht="21" customHeight="1">
      <c r="E94" s="1"/>
    </row>
    <row r="95" ht="15" customHeight="1">
      <c r="E95" s="1"/>
    </row>
    <row r="96" ht="12" customHeight="1" hidden="1" thickBot="1">
      <c r="E96" s="1"/>
    </row>
    <row r="97" ht="29.25" customHeight="1">
      <c r="E97" s="1"/>
    </row>
    <row r="98" ht="36" customHeight="1">
      <c r="E98" s="1"/>
    </row>
    <row r="99" ht="12" customHeight="1">
      <c r="E99" s="1"/>
    </row>
    <row r="100" ht="12" customHeight="1" hidden="1">
      <c r="E100" s="1"/>
    </row>
    <row r="101" ht="24.75" customHeight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6" customHeight="1">
      <c r="E107" s="1"/>
    </row>
    <row r="108" ht="6" customHeight="1">
      <c r="E108" s="1"/>
    </row>
    <row r="109" ht="6" customHeight="1">
      <c r="E109" s="1"/>
    </row>
    <row r="110" ht="6" customHeight="1">
      <c r="E110" s="1"/>
    </row>
    <row r="111" ht="12" customHeight="1">
      <c r="E111" s="1"/>
    </row>
    <row r="112" ht="12" customHeight="1">
      <c r="E112" s="1"/>
    </row>
    <row r="113" ht="12" customHeight="1">
      <c r="E113" s="1"/>
    </row>
    <row r="114" ht="12" customHeight="1">
      <c r="E114" s="1"/>
    </row>
    <row r="115" ht="12" customHeight="1">
      <c r="E115" s="1"/>
    </row>
    <row r="116" ht="12" customHeight="1">
      <c r="E116" s="1"/>
    </row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ht="12" customHeight="1">
      <c r="E121" s="1"/>
    </row>
    <row r="122" ht="12" customHeight="1">
      <c r="E122" s="1"/>
    </row>
    <row r="123" ht="12" customHeight="1">
      <c r="E123" s="1"/>
    </row>
    <row r="124" s="14" customFormat="1" ht="12" customHeight="1"/>
    <row r="125" s="14" customFormat="1" ht="12" customHeight="1"/>
    <row r="126" s="17" customFormat="1" ht="12" customHeight="1"/>
    <row r="127" s="13" customFormat="1" ht="12" customHeight="1"/>
    <row r="128" ht="12" customHeight="1">
      <c r="E128" s="1"/>
    </row>
    <row r="129" s="14" customFormat="1" ht="12" customHeight="1"/>
    <row r="130" s="4" customFormat="1" ht="12" customHeight="1"/>
    <row r="131" ht="12" customHeight="1">
      <c r="E131" s="1"/>
    </row>
    <row r="132" ht="12" customHeight="1">
      <c r="E132" s="1"/>
    </row>
    <row r="133" ht="12" customHeight="1">
      <c r="E133" s="1"/>
    </row>
    <row r="134" s="4" customFormat="1" ht="255" customHeight="1"/>
    <row r="135" s="14" customFormat="1" ht="24" customHeight="1"/>
    <row r="136" s="4" customFormat="1" ht="12" customHeight="1"/>
    <row r="137" ht="21" customHeight="1">
      <c r="E137" s="1"/>
    </row>
    <row r="138" ht="15" customHeight="1">
      <c r="E138" s="1"/>
    </row>
    <row r="139" ht="12" customHeight="1" hidden="1" thickBot="1">
      <c r="E139" s="1"/>
    </row>
    <row r="140" ht="25.5" customHeight="1">
      <c r="E140" s="1"/>
    </row>
    <row r="141" ht="36" customHeight="1">
      <c r="E141" s="1"/>
    </row>
    <row r="142" ht="12" customHeight="1">
      <c r="E142" s="1"/>
    </row>
    <row r="143" ht="12" customHeight="1" hidden="1">
      <c r="E143" s="1"/>
    </row>
    <row r="144" ht="23.25" customHeight="1">
      <c r="E144" s="1"/>
    </row>
    <row r="145" ht="12" customHeight="1">
      <c r="E145" s="1"/>
    </row>
    <row r="146" ht="12" customHeight="1">
      <c r="E146" s="1"/>
    </row>
    <row r="147" ht="12" customHeight="1">
      <c r="E147" s="1"/>
    </row>
    <row r="148" ht="12" customHeight="1">
      <c r="E148" s="1"/>
    </row>
    <row r="149" ht="12" customHeight="1">
      <c r="E149" s="1"/>
    </row>
    <row r="150" ht="6" customHeight="1">
      <c r="E150" s="1"/>
    </row>
    <row r="151" ht="6" customHeight="1">
      <c r="E151" s="1"/>
    </row>
    <row r="152" ht="6" customHeight="1">
      <c r="E152" s="1"/>
    </row>
    <row r="153" ht="6" customHeight="1">
      <c r="E153" s="1"/>
    </row>
    <row r="154" ht="12" customHeight="1">
      <c r="E154" s="1"/>
    </row>
    <row r="155" ht="12" customHeight="1">
      <c r="E155" s="1"/>
    </row>
    <row r="156" ht="12" customHeight="1">
      <c r="E156" s="1"/>
    </row>
    <row r="157" ht="12" customHeight="1">
      <c r="E157" s="1"/>
    </row>
    <row r="158" ht="12" customHeight="1">
      <c r="E158" s="1"/>
    </row>
    <row r="159" ht="12" customHeight="1">
      <c r="E159" s="1"/>
    </row>
    <row r="160" s="14" customFormat="1" ht="12" customHeight="1"/>
    <row r="161" s="14" customFormat="1" ht="12" customHeight="1"/>
    <row r="162" s="14" customFormat="1" ht="12" customHeight="1"/>
    <row r="163" s="14" customFormat="1" ht="12" customHeight="1"/>
    <row r="164" s="14" customFormat="1" ht="12" customHeight="1"/>
    <row r="165" s="14" customFormat="1" ht="12" customHeight="1"/>
    <row r="166" ht="12" customHeight="1">
      <c r="E166" s="1"/>
    </row>
    <row r="167" ht="12" customHeight="1">
      <c r="E167" s="1"/>
    </row>
    <row r="168" s="14" customFormat="1" ht="12" customHeight="1"/>
    <row r="169" s="14" customFormat="1" ht="12" customHeight="1"/>
    <row r="170" s="14" customFormat="1" ht="13.5" customHeight="1"/>
    <row r="171" s="14" customFormat="1" ht="11.25" customHeight="1"/>
    <row r="172" s="14" customFormat="1" ht="12" customHeight="1"/>
    <row r="173" s="15" customFormat="1" ht="12" customHeight="1"/>
    <row r="174" s="15" customFormat="1" ht="12" customHeight="1"/>
    <row r="175" s="14" customFormat="1" ht="12" customHeight="1"/>
    <row r="176" s="4" customFormat="1" ht="12" customHeight="1"/>
    <row r="177" ht="12" customHeight="1">
      <c r="E177" s="1"/>
    </row>
    <row r="178" ht="12" customHeight="1">
      <c r="E178" s="1"/>
    </row>
    <row r="179" ht="12" customHeight="1">
      <c r="E179" s="1"/>
    </row>
    <row r="180" s="4" customFormat="1" ht="225.75" customHeight="1"/>
    <row r="181" s="14" customFormat="1" ht="24" customHeight="1"/>
    <row r="182" s="4" customFormat="1" ht="12" customHeight="1"/>
    <row r="183" ht="21" customHeight="1">
      <c r="E183" s="1"/>
    </row>
    <row r="184" ht="15" customHeight="1">
      <c r="E184" s="1"/>
    </row>
    <row r="185" ht="12" customHeight="1" hidden="1" thickBot="1">
      <c r="E185" s="1"/>
    </row>
    <row r="186" ht="27" customHeight="1">
      <c r="E186" s="1"/>
    </row>
    <row r="187" ht="36" customHeight="1">
      <c r="E187" s="1"/>
    </row>
    <row r="188" ht="12" customHeight="1">
      <c r="E188" s="1"/>
    </row>
    <row r="189" ht="12" customHeight="1" hidden="1">
      <c r="E189" s="1"/>
    </row>
    <row r="190" ht="12" customHeight="1">
      <c r="E190" s="1"/>
    </row>
    <row r="191" ht="12" customHeight="1">
      <c r="E191" s="1"/>
    </row>
    <row r="192" ht="12" customHeight="1">
      <c r="E192" s="1"/>
    </row>
    <row r="193" ht="12" customHeight="1">
      <c r="E193" s="1"/>
    </row>
    <row r="194" ht="12" customHeight="1">
      <c r="E194" s="1"/>
    </row>
    <row r="195" ht="12" customHeight="1">
      <c r="E195" s="1"/>
    </row>
    <row r="196" ht="6" customHeight="1">
      <c r="E196" s="1"/>
    </row>
    <row r="197" ht="6" customHeight="1">
      <c r="E197" s="1"/>
    </row>
    <row r="198" ht="6" customHeight="1">
      <c r="E198" s="1"/>
    </row>
    <row r="199" ht="6" customHeight="1">
      <c r="E199" s="1"/>
    </row>
    <row r="200" ht="12" customHeight="1">
      <c r="E200" s="1"/>
    </row>
    <row r="201" ht="12" customHeight="1">
      <c r="E201" s="1"/>
    </row>
    <row r="202" ht="12" customHeight="1">
      <c r="E202" s="1"/>
    </row>
    <row r="203" ht="12" customHeight="1">
      <c r="E203" s="1"/>
    </row>
    <row r="204" ht="12" customHeight="1">
      <c r="E204" s="1"/>
    </row>
    <row r="205" ht="12" customHeight="1">
      <c r="E205" s="1"/>
    </row>
    <row r="206" s="14" customFormat="1" ht="12" customHeight="1"/>
    <row r="207" s="14" customFormat="1" ht="12" customHeight="1"/>
    <row r="208" s="14" customFormat="1" ht="12" customHeight="1"/>
    <row r="209" s="14" customFormat="1" ht="12" customHeight="1"/>
    <row r="210" ht="12" customHeight="1">
      <c r="E210" s="1"/>
    </row>
    <row r="211" s="14" customFormat="1" ht="12" customHeight="1"/>
    <row r="212" s="14" customFormat="1" ht="11.25" customHeight="1"/>
    <row r="213" s="14" customFormat="1" ht="12" customHeight="1"/>
    <row r="214" s="14" customFormat="1" ht="12" customHeight="1"/>
    <row r="215" s="14" customFormat="1" ht="12" customHeight="1"/>
    <row r="216" s="14" customFormat="1" ht="12" customHeight="1"/>
    <row r="217" s="16" customFormat="1" ht="12" customHeight="1"/>
    <row r="218" s="13" customFormat="1" ht="12" customHeight="1"/>
    <row r="219" s="14" customFormat="1" ht="12" customHeight="1"/>
    <row r="220" s="4" customFormat="1" ht="12" customHeight="1"/>
    <row r="221" ht="12" customHeight="1">
      <c r="E221" s="1"/>
    </row>
    <row r="222" ht="12" customHeight="1">
      <c r="E222" s="1"/>
    </row>
    <row r="223" ht="12" customHeight="1">
      <c r="E223" s="1"/>
    </row>
    <row r="224" s="4" customFormat="1" ht="260.25" customHeight="1"/>
    <row r="225" s="14" customFormat="1" ht="24" customHeight="1"/>
    <row r="226" s="4" customFormat="1" ht="12" customHeight="1"/>
    <row r="227" ht="21" customHeight="1">
      <c r="E227" s="1"/>
    </row>
    <row r="228" ht="15" customHeight="1">
      <c r="E228" s="1"/>
    </row>
    <row r="229" ht="12" customHeight="1" hidden="1" thickBot="1">
      <c r="E229" s="1"/>
    </row>
    <row r="230" ht="25.5" customHeight="1">
      <c r="E230" s="1"/>
    </row>
    <row r="231" ht="36" customHeight="1">
      <c r="E231" s="1"/>
    </row>
    <row r="232" ht="12" customHeight="1">
      <c r="E232" s="1"/>
    </row>
    <row r="233" ht="12" customHeight="1" hidden="1">
      <c r="E233" s="1"/>
    </row>
    <row r="234" ht="12" customHeight="1">
      <c r="E234" s="1"/>
    </row>
    <row r="235" ht="12" customHeight="1">
      <c r="E235" s="1"/>
    </row>
    <row r="236" ht="12" customHeight="1">
      <c r="E236" s="1"/>
    </row>
    <row r="237" ht="12" customHeight="1">
      <c r="E237" s="1"/>
    </row>
    <row r="238" ht="12" customHeight="1">
      <c r="E238" s="1"/>
    </row>
    <row r="239" ht="12" customHeight="1">
      <c r="E239" s="1"/>
    </row>
    <row r="240" ht="6" customHeight="1">
      <c r="E240" s="1"/>
    </row>
    <row r="241" ht="6" customHeight="1">
      <c r="E241" s="1"/>
    </row>
    <row r="242" ht="6" customHeight="1">
      <c r="E242" s="1"/>
    </row>
    <row r="243" ht="6" customHeight="1">
      <c r="E243" s="1"/>
    </row>
    <row r="244" ht="12" customHeight="1">
      <c r="E244" s="1"/>
    </row>
    <row r="245" ht="12" customHeight="1">
      <c r="E245" s="1"/>
    </row>
    <row r="246" ht="12" customHeight="1">
      <c r="E246" s="1"/>
    </row>
    <row r="247" ht="12" customHeight="1">
      <c r="E247" s="1"/>
    </row>
    <row r="248" ht="12" customHeight="1">
      <c r="E248" s="1"/>
    </row>
    <row r="249" ht="12" customHeight="1">
      <c r="E249" s="1"/>
    </row>
    <row r="250" s="14" customFormat="1" ht="12" customHeight="1"/>
    <row r="251" s="14" customFormat="1" ht="12" customHeight="1"/>
    <row r="252" s="14" customFormat="1" ht="12" customHeight="1"/>
    <row r="253" s="18" customFormat="1" ht="12" customHeight="1"/>
    <row r="254" s="14" customFormat="1" ht="12" customHeight="1"/>
    <row r="255" s="13" customFormat="1" ht="12" customHeight="1"/>
    <row r="256" s="14" customFormat="1" ht="12" customHeight="1"/>
    <row r="257" s="4" customFormat="1" ht="12" customHeight="1"/>
    <row r="258" ht="12" customHeight="1">
      <c r="E258" s="1"/>
    </row>
    <row r="259" ht="12" customHeight="1">
      <c r="E259" s="1"/>
    </row>
    <row r="260" ht="12" customHeight="1">
      <c r="E260" s="1"/>
    </row>
    <row r="261" s="4" customFormat="1" ht="354.75" customHeight="1"/>
    <row r="262" s="14" customFormat="1" ht="24" customHeight="1"/>
    <row r="263" s="4" customFormat="1" ht="12" customHeight="1"/>
    <row r="264" ht="21" customHeight="1">
      <c r="E264" s="1"/>
    </row>
    <row r="265" ht="15" customHeight="1">
      <c r="E265" s="1"/>
    </row>
    <row r="266" ht="12" customHeight="1" hidden="1" thickBot="1">
      <c r="E266" s="1"/>
    </row>
    <row r="267" ht="27" customHeight="1">
      <c r="E267" s="1"/>
    </row>
    <row r="268" ht="36" customHeight="1">
      <c r="E268" s="1"/>
    </row>
    <row r="269" ht="12" customHeight="1">
      <c r="E269" s="1"/>
    </row>
    <row r="270" ht="12" customHeight="1" hidden="1">
      <c r="E270" s="1"/>
    </row>
    <row r="271" ht="23.25" customHeight="1">
      <c r="E271" s="1"/>
    </row>
    <row r="272" ht="12" customHeight="1">
      <c r="E272" s="1"/>
    </row>
    <row r="273" ht="12" customHeight="1">
      <c r="E273" s="1"/>
    </row>
    <row r="274" ht="12" customHeight="1">
      <c r="E274" s="1"/>
    </row>
    <row r="275" ht="12" customHeight="1">
      <c r="E275" s="1"/>
    </row>
    <row r="276" ht="12" customHeight="1">
      <c r="E276" s="1"/>
    </row>
    <row r="277" ht="6" customHeight="1">
      <c r="E277" s="1"/>
    </row>
    <row r="278" ht="6" customHeight="1">
      <c r="E278" s="1"/>
    </row>
    <row r="279" ht="6" customHeight="1">
      <c r="E279" s="1"/>
    </row>
    <row r="280" ht="6" customHeight="1">
      <c r="E280" s="1"/>
    </row>
    <row r="281" s="4" customFormat="1" ht="12" customHeight="1"/>
    <row r="282" ht="12" customHeight="1">
      <c r="E282" s="1"/>
    </row>
    <row r="283" ht="12" customHeight="1">
      <c r="E283" s="1"/>
    </row>
    <row r="284" ht="12" customHeight="1">
      <c r="E284" s="1"/>
    </row>
    <row r="285" ht="12" customHeight="1">
      <c r="E285" s="1"/>
    </row>
    <row r="286" ht="12" customHeight="1">
      <c r="E286" s="1"/>
    </row>
    <row r="287" ht="12" customHeight="1">
      <c r="E287" s="1"/>
    </row>
    <row r="288" s="14" customFormat="1" ht="12" customHeight="1"/>
    <row r="289" s="14" customFormat="1" ht="12" customHeight="1"/>
    <row r="290" s="14" customFormat="1" ht="12" customHeight="1"/>
    <row r="291" s="14" customFormat="1" ht="12" customHeight="1"/>
    <row r="292" s="14" customFormat="1" ht="12" customHeight="1"/>
    <row r="293" s="14" customFormat="1" ht="12" customHeight="1"/>
    <row r="294" s="13" customFormat="1" ht="12" customHeight="1"/>
    <row r="295" s="15" customFormat="1" ht="12" customHeight="1"/>
    <row r="296" ht="12" customHeight="1">
      <c r="E296" s="1"/>
    </row>
    <row r="297" ht="12" customHeight="1">
      <c r="E297" s="1"/>
    </row>
    <row r="298" ht="12" customHeight="1">
      <c r="E298" s="1"/>
    </row>
    <row r="299" s="4" customFormat="1" ht="12" customHeight="1"/>
    <row r="300" ht="12" customHeight="1">
      <c r="E300" s="1"/>
    </row>
    <row r="301" ht="12" customHeight="1">
      <c r="E301" s="1"/>
    </row>
    <row r="302" ht="12" customHeight="1">
      <c r="E302" s="1"/>
    </row>
  </sheetData>
  <sheetProtection password="CCE3" sheet="1" objects="1" scenarios="1" selectLockedCells="1" selectUnlockedCells="1"/>
  <mergeCells count="42">
    <mergeCell ref="D42:E42"/>
    <mergeCell ref="D43:E43"/>
    <mergeCell ref="B31:D31"/>
    <mergeCell ref="B33:D33"/>
    <mergeCell ref="B34:D34"/>
    <mergeCell ref="B36:D36"/>
    <mergeCell ref="B40:D40"/>
    <mergeCell ref="B32:D32"/>
    <mergeCell ref="B35:D35"/>
    <mergeCell ref="B39:D39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A1:E1"/>
    <mergeCell ref="B16:D17"/>
    <mergeCell ref="E16:E17"/>
    <mergeCell ref="B18:D19"/>
    <mergeCell ref="E18:E19"/>
    <mergeCell ref="B20:D20"/>
    <mergeCell ref="B21:D21"/>
    <mergeCell ref="B10:D10"/>
    <mergeCell ref="B11:D11"/>
    <mergeCell ref="B12:D12"/>
    <mergeCell ref="B13:D13"/>
    <mergeCell ref="B14:D14"/>
    <mergeCell ref="B15:D15"/>
    <mergeCell ref="B37:D37"/>
    <mergeCell ref="B38:D38"/>
    <mergeCell ref="H3:L3"/>
    <mergeCell ref="B3:D3"/>
    <mergeCell ref="B4:E4"/>
    <mergeCell ref="B5:D5"/>
    <mergeCell ref="B6:D6"/>
    <mergeCell ref="B7:D7"/>
    <mergeCell ref="B8:D8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1" customWidth="1"/>
    <col min="4" max="4" width="22.7109375" style="21" customWidth="1"/>
    <col min="5" max="5" width="11.421875" style="21" bestFit="1" customWidth="1"/>
    <col min="6" max="16384" width="9.140625" style="21" customWidth="1"/>
  </cols>
  <sheetData>
    <row r="1" spans="2:5" s="19" customFormat="1" ht="37.5" customHeight="1">
      <c r="B1" s="53" t="s">
        <v>44</v>
      </c>
      <c r="C1" s="53"/>
      <c r="D1" s="53"/>
      <c r="E1" s="19">
        <v>2.05</v>
      </c>
    </row>
    <row r="2" spans="2:5" s="19" customFormat="1" ht="46.5" customHeight="1">
      <c r="B2" s="53" t="s">
        <v>38</v>
      </c>
      <c r="C2" s="53"/>
      <c r="D2" s="53"/>
      <c r="E2" s="19">
        <v>2.05</v>
      </c>
    </row>
    <row r="3" spans="2:5" s="19" customFormat="1" ht="12" customHeight="1">
      <c r="B3" s="53" t="s">
        <v>39</v>
      </c>
      <c r="C3" s="53"/>
      <c r="D3" s="53"/>
      <c r="E3" s="19">
        <v>2.05</v>
      </c>
    </row>
    <row r="4" spans="2:5" s="19" customFormat="1" ht="22.5" customHeight="1">
      <c r="B4" s="53" t="s">
        <v>41</v>
      </c>
      <c r="C4" s="53"/>
      <c r="D4" s="53"/>
      <c r="E4" s="23">
        <v>121.53</v>
      </c>
    </row>
    <row r="5" spans="2:5" s="19" customFormat="1" ht="12" customHeight="1">
      <c r="B5" s="53" t="s">
        <v>18</v>
      </c>
      <c r="C5" s="53"/>
      <c r="D5" s="53"/>
      <c r="E5" s="23">
        <v>0.76</v>
      </c>
    </row>
    <row r="6" spans="2:5" s="19" customFormat="1" ht="12" customHeight="1">
      <c r="B6" s="53" t="s">
        <v>20</v>
      </c>
      <c r="C6" s="53"/>
      <c r="D6" s="53"/>
      <c r="E6" s="23">
        <v>4.53</v>
      </c>
    </row>
    <row r="7" spans="2:5" s="19" customFormat="1" ht="12" customHeight="1">
      <c r="B7" s="53" t="s">
        <v>21</v>
      </c>
      <c r="C7" s="53"/>
      <c r="D7" s="53"/>
      <c r="E7" s="23">
        <v>286.7</v>
      </c>
    </row>
    <row r="8" spans="2:5" s="19" customFormat="1" ht="22.5" customHeight="1">
      <c r="B8" s="53" t="s">
        <v>45</v>
      </c>
      <c r="C8" s="53"/>
      <c r="D8" s="53"/>
      <c r="E8" s="23">
        <v>0.37</v>
      </c>
    </row>
    <row r="9" spans="2:5" s="19" customFormat="1" ht="12" customHeight="1">
      <c r="B9" s="53" t="s">
        <v>19</v>
      </c>
      <c r="C9" s="53"/>
      <c r="D9" s="53"/>
      <c r="E9" s="23">
        <v>0.54</v>
      </c>
    </row>
    <row r="10" spans="2:5" s="19" customFormat="1" ht="12" customHeight="1">
      <c r="B10" s="53"/>
      <c r="C10" s="53"/>
      <c r="D10" s="53"/>
      <c r="E10" s="23"/>
    </row>
    <row r="11" spans="2:5" s="19" customFormat="1" ht="12" customHeight="1">
      <c r="B11" s="53"/>
      <c r="C11" s="53"/>
      <c r="D11" s="53"/>
      <c r="E11" s="23"/>
    </row>
    <row r="12" ht="15">
      <c r="B12" s="20" t="s">
        <v>56</v>
      </c>
    </row>
    <row r="13" spans="2:5" s="19" customFormat="1" ht="12" customHeight="1">
      <c r="B13" s="53" t="s">
        <v>7</v>
      </c>
      <c r="C13" s="53"/>
      <c r="D13" s="53"/>
      <c r="E13" s="24">
        <f>80.14</f>
        <v>80.14</v>
      </c>
    </row>
    <row r="14" spans="2:5" s="19" customFormat="1" ht="12" customHeight="1">
      <c r="B14" s="53" t="s">
        <v>57</v>
      </c>
      <c r="C14" s="53"/>
      <c r="D14" s="53"/>
      <c r="E14" s="24">
        <f>1271+428.51</f>
        <v>1699.51</v>
      </c>
    </row>
    <row r="15" spans="2:5" s="19" customFormat="1" ht="12" customHeight="1">
      <c r="B15" s="53" t="s">
        <v>52</v>
      </c>
      <c r="C15" s="53"/>
      <c r="D15" s="53"/>
      <c r="E15" s="23">
        <v>141.22</v>
      </c>
    </row>
    <row r="16" spans="2:5" s="19" customFormat="1" ht="12" customHeight="1">
      <c r="B16" s="53" t="s">
        <v>53</v>
      </c>
      <c r="C16" s="53"/>
      <c r="D16" s="53"/>
      <c r="E16" s="23">
        <v>160.58</v>
      </c>
    </row>
    <row r="17" spans="2:5" s="19" customFormat="1" ht="12" customHeight="1">
      <c r="B17" s="53" t="s">
        <v>54</v>
      </c>
      <c r="C17" s="53"/>
      <c r="D17" s="53"/>
      <c r="E17" s="23">
        <v>50</v>
      </c>
    </row>
    <row r="18" spans="2:5" s="19" customFormat="1" ht="12" customHeight="1">
      <c r="B18" s="53" t="s">
        <v>55</v>
      </c>
      <c r="C18" s="53"/>
      <c r="D18" s="53"/>
      <c r="E18" s="23">
        <v>558.75</v>
      </c>
    </row>
    <row r="19" spans="2:5" s="19" customFormat="1" ht="12" customHeight="1">
      <c r="B19" s="53" t="s">
        <v>12</v>
      </c>
      <c r="C19" s="53"/>
      <c r="D19" s="53"/>
      <c r="E19" s="23">
        <v>112</v>
      </c>
    </row>
    <row r="20" spans="2:5" s="19" customFormat="1" ht="12" customHeight="1">
      <c r="B20" s="53" t="s">
        <v>12</v>
      </c>
      <c r="C20" s="53"/>
      <c r="D20" s="53"/>
      <c r="E20" s="23">
        <v>112</v>
      </c>
    </row>
    <row r="21" spans="2:5" s="19" customFormat="1" ht="12" customHeight="1">
      <c r="B21" s="53" t="s">
        <v>68</v>
      </c>
      <c r="C21" s="53"/>
      <c r="D21" s="53"/>
      <c r="E21" s="23">
        <v>731.09</v>
      </c>
    </row>
    <row r="22" spans="2:5" s="19" customFormat="1" ht="36" customHeight="1">
      <c r="B22" s="53" t="s">
        <v>69</v>
      </c>
      <c r="C22" s="53"/>
      <c r="D22" s="53"/>
      <c r="E22" s="23">
        <v>542.01</v>
      </c>
    </row>
    <row r="23" spans="2:5" s="19" customFormat="1" ht="12" customHeight="1">
      <c r="B23" s="53" t="s">
        <v>27</v>
      </c>
      <c r="C23" s="53"/>
      <c r="D23" s="53"/>
      <c r="E23" s="23">
        <v>3820</v>
      </c>
    </row>
    <row r="24" spans="2:5" s="19" customFormat="1" ht="12" customHeight="1">
      <c r="B24" s="53" t="s">
        <v>70</v>
      </c>
      <c r="C24" s="53"/>
      <c r="D24" s="53"/>
      <c r="E24" s="23">
        <v>556.16</v>
      </c>
    </row>
    <row r="25" spans="2:5" s="19" customFormat="1" ht="12" customHeight="1">
      <c r="B25" s="53" t="s">
        <v>79</v>
      </c>
      <c r="C25" s="53"/>
      <c r="D25" s="53"/>
      <c r="E25" s="23">
        <v>580.1</v>
      </c>
    </row>
    <row r="26" spans="2:5" s="19" customFormat="1" ht="12" customHeight="1">
      <c r="B26" s="25"/>
      <c r="C26" s="25"/>
      <c r="D26" s="25"/>
      <c r="E26" s="23"/>
    </row>
    <row r="27" spans="2:5" s="19" customFormat="1" ht="25.5" customHeight="1">
      <c r="B27" s="53" t="s">
        <v>29</v>
      </c>
      <c r="C27" s="53"/>
      <c r="D27" s="53"/>
      <c r="E27" s="23">
        <v>577.18</v>
      </c>
    </row>
    <row r="28" spans="2:5" s="19" customFormat="1" ht="24.75" customHeight="1">
      <c r="B28" s="53" t="s">
        <v>15</v>
      </c>
      <c r="C28" s="53"/>
      <c r="D28" s="53"/>
      <c r="E28" s="23">
        <v>629.02</v>
      </c>
    </row>
    <row r="29" spans="2:5" s="19" customFormat="1" ht="24.75" customHeight="1">
      <c r="B29" s="53" t="s">
        <v>5</v>
      </c>
      <c r="C29" s="53"/>
      <c r="D29" s="53"/>
      <c r="E29" s="23">
        <v>728.7</v>
      </c>
    </row>
    <row r="30" spans="2:5" s="19" customFormat="1" ht="24.75" customHeight="1">
      <c r="B30" s="53" t="s">
        <v>58</v>
      </c>
      <c r="C30" s="53"/>
      <c r="D30" s="53"/>
      <c r="E30" s="23">
        <v>783.57</v>
      </c>
    </row>
    <row r="31" spans="2:5" s="19" customFormat="1" ht="24.75" customHeight="1">
      <c r="B31" s="53" t="s">
        <v>22</v>
      </c>
      <c r="C31" s="53"/>
      <c r="D31" s="53"/>
      <c r="E31" s="23">
        <v>907.6</v>
      </c>
    </row>
    <row r="32" spans="2:5" s="19" customFormat="1" ht="24.75" customHeight="1">
      <c r="B32" s="53" t="s">
        <v>26</v>
      </c>
      <c r="C32" s="53"/>
      <c r="D32" s="53"/>
      <c r="E32" s="23">
        <v>1098.59</v>
      </c>
    </row>
    <row r="33" spans="2:5" s="19" customFormat="1" ht="24.75" customHeight="1">
      <c r="B33" s="53" t="s">
        <v>30</v>
      </c>
      <c r="C33" s="53"/>
      <c r="D33" s="53"/>
      <c r="E33" s="23">
        <v>1917.18</v>
      </c>
    </row>
    <row r="34" spans="2:5" s="19" customFormat="1" ht="24.75" customHeight="1">
      <c r="B34" s="53" t="s">
        <v>59</v>
      </c>
      <c r="C34" s="53"/>
      <c r="D34" s="53"/>
      <c r="E34" s="23">
        <f>E33</f>
        <v>1917.18</v>
      </c>
    </row>
    <row r="35" spans="2:5" s="19" customFormat="1" ht="12" customHeight="1">
      <c r="B35" s="53"/>
      <c r="C35" s="53"/>
      <c r="D35" s="53"/>
      <c r="E35" s="23"/>
    </row>
    <row r="36" spans="2:5" s="19" customFormat="1" ht="12" customHeight="1">
      <c r="B36" s="53"/>
      <c r="C36" s="53"/>
      <c r="D36" s="53"/>
      <c r="E36" s="23"/>
    </row>
    <row r="37" spans="2:5" s="19" customFormat="1" ht="42" customHeight="1">
      <c r="B37" s="53" t="s">
        <v>17</v>
      </c>
      <c r="C37" s="53"/>
      <c r="D37" s="53"/>
      <c r="E37" s="23">
        <v>1285.22</v>
      </c>
    </row>
    <row r="38" spans="2:5" s="19" customFormat="1" ht="24.75" customHeight="1">
      <c r="B38" s="53" t="s">
        <v>8</v>
      </c>
      <c r="C38" s="53"/>
      <c r="D38" s="53"/>
      <c r="E38" s="23">
        <v>223.42</v>
      </c>
    </row>
    <row r="39" spans="2:5" s="19" customFormat="1" ht="24.75" customHeight="1">
      <c r="B39" s="26"/>
      <c r="C39" s="26"/>
      <c r="D39" s="26"/>
      <c r="E39" s="23"/>
    </row>
    <row r="40" spans="2:5" s="19" customFormat="1" ht="22.5" customHeight="1">
      <c r="B40" s="53" t="s">
        <v>3</v>
      </c>
      <c r="C40" s="53"/>
      <c r="D40" s="53"/>
      <c r="E40" s="23">
        <v>482.38</v>
      </c>
    </row>
    <row r="41" spans="2:5" s="19" customFormat="1" ht="22.5" customHeight="1">
      <c r="B41" s="26"/>
      <c r="C41" s="26"/>
      <c r="D41" s="26"/>
      <c r="E41" s="23"/>
    </row>
    <row r="42" spans="2:5" s="19" customFormat="1" ht="37.5" customHeight="1">
      <c r="B42" s="53" t="s">
        <v>28</v>
      </c>
      <c r="C42" s="53"/>
      <c r="D42" s="53"/>
      <c r="E42" s="23">
        <v>1541.75</v>
      </c>
    </row>
    <row r="43" spans="2:5" s="19" customFormat="1" ht="37.5" customHeight="1">
      <c r="B43" s="53" t="s">
        <v>2</v>
      </c>
      <c r="C43" s="53"/>
      <c r="D43" s="53"/>
      <c r="E43" s="23">
        <v>1730.92</v>
      </c>
    </row>
    <row r="44" spans="2:5" s="19" customFormat="1" ht="37.5" customHeight="1">
      <c r="B44" s="53" t="s">
        <v>25</v>
      </c>
      <c r="C44" s="53"/>
      <c r="D44" s="53"/>
      <c r="E44" s="23">
        <v>2554.33</v>
      </c>
    </row>
    <row r="45" spans="2:5" s="19" customFormat="1" ht="37.5" customHeight="1">
      <c r="B45" s="53" t="s">
        <v>61</v>
      </c>
      <c r="C45" s="53"/>
      <c r="D45" s="53"/>
      <c r="E45" s="23">
        <v>2623.43</v>
      </c>
    </row>
    <row r="46" spans="2:5" s="19" customFormat="1" ht="37.5" customHeight="1">
      <c r="B46" s="53" t="s">
        <v>60</v>
      </c>
      <c r="C46" s="53"/>
      <c r="D46" s="53"/>
      <c r="E46" s="23">
        <v>2719.26</v>
      </c>
    </row>
    <row r="47" spans="2:5" s="19" customFormat="1" ht="14.25" customHeight="1">
      <c r="B47" s="53" t="s">
        <v>62</v>
      </c>
      <c r="C47" s="53"/>
      <c r="D47" s="53"/>
      <c r="E47" s="23">
        <v>2096.57</v>
      </c>
    </row>
    <row r="48" spans="2:5" s="19" customFormat="1" ht="15">
      <c r="B48" s="53" t="s">
        <v>63</v>
      </c>
      <c r="C48" s="53"/>
      <c r="D48" s="53"/>
      <c r="E48" s="23">
        <f>E54*2</f>
        <v>1441.68</v>
      </c>
    </row>
    <row r="49" spans="2:5" s="19" customFormat="1" ht="15">
      <c r="B49" s="53" t="s">
        <v>64</v>
      </c>
      <c r="C49" s="53"/>
      <c r="D49" s="53"/>
      <c r="E49" s="23">
        <f>E54+E55</f>
        <v>1613.3200000000002</v>
      </c>
    </row>
    <row r="50" spans="2:5" s="19" customFormat="1" ht="14.25" customHeight="1">
      <c r="B50" s="53" t="s">
        <v>31</v>
      </c>
      <c r="C50" s="53"/>
      <c r="D50" s="53"/>
      <c r="E50" s="23">
        <f>E54+E56</f>
        <v>1719.76</v>
      </c>
    </row>
    <row r="51" spans="2:5" s="19" customFormat="1" ht="14.25" customHeight="1">
      <c r="B51" s="53" t="s">
        <v>50</v>
      </c>
      <c r="C51" s="53"/>
      <c r="D51" s="53"/>
      <c r="E51" s="23">
        <f>E54+E57</f>
        <v>1761.5619003228362</v>
      </c>
    </row>
    <row r="52" spans="2:5" s="19" customFormat="1" ht="14.25" customHeight="1">
      <c r="B52" s="53" t="s">
        <v>80</v>
      </c>
      <c r="C52" s="53"/>
      <c r="D52" s="53"/>
      <c r="E52" s="23">
        <v>2540</v>
      </c>
    </row>
    <row r="53" spans="2:5" s="19" customFormat="1" ht="12" customHeight="1">
      <c r="B53" s="53"/>
      <c r="C53" s="53"/>
      <c r="D53" s="53"/>
      <c r="E53" s="23"/>
    </row>
    <row r="54" spans="2:5" s="19" customFormat="1" ht="15">
      <c r="B54" s="53" t="s">
        <v>71</v>
      </c>
      <c r="C54" s="53"/>
      <c r="D54" s="53"/>
      <c r="E54" s="23">
        <v>720.84</v>
      </c>
    </row>
    <row r="55" spans="2:5" s="19" customFormat="1" ht="15" customHeight="1">
      <c r="B55" s="53" t="s">
        <v>72</v>
      </c>
      <c r="C55" s="53"/>
      <c r="D55" s="53"/>
      <c r="E55" s="23">
        <v>892.48</v>
      </c>
    </row>
    <row r="56" spans="2:5" s="19" customFormat="1" ht="14.25" customHeight="1">
      <c r="B56" s="53" t="s">
        <v>73</v>
      </c>
      <c r="C56" s="53"/>
      <c r="D56" s="53"/>
      <c r="E56" s="23">
        <v>998.92</v>
      </c>
    </row>
    <row r="57" spans="2:5" s="19" customFormat="1" ht="14.25" customHeight="1">
      <c r="B57" s="53" t="s">
        <v>74</v>
      </c>
      <c r="C57" s="53"/>
      <c r="D57" s="53"/>
      <c r="E57" s="11">
        <f>'[1]2017 год'!$J$166</f>
        <v>1040.7219003228363</v>
      </c>
    </row>
    <row r="58" spans="2:6" s="19" customFormat="1" ht="15" customHeight="1">
      <c r="B58" s="53" t="s">
        <v>75</v>
      </c>
      <c r="C58" s="53"/>
      <c r="D58" s="53"/>
      <c r="E58" s="11">
        <f>'[1]2017 год'!$J$177</f>
        <v>1423.8940268246333</v>
      </c>
      <c r="F58" s="22"/>
    </row>
    <row r="59" spans="2:5" s="19" customFormat="1" ht="15" customHeight="1">
      <c r="B59" s="53"/>
      <c r="C59" s="53"/>
      <c r="D59" s="53"/>
      <c r="E59" s="11"/>
    </row>
    <row r="60" spans="2:6" s="19" customFormat="1" ht="15" customHeight="1">
      <c r="B60" s="53" t="s">
        <v>76</v>
      </c>
      <c r="C60" s="53"/>
      <c r="D60" s="53"/>
      <c r="E60" s="11">
        <f>'[1]2017 год'!$J$189</f>
        <v>7669.393914751781</v>
      </c>
      <c r="F60" s="22"/>
    </row>
    <row r="61" spans="2:5" s="19" customFormat="1" ht="15" customHeight="1">
      <c r="B61" s="53" t="s">
        <v>77</v>
      </c>
      <c r="C61" s="53"/>
      <c r="D61" s="53"/>
      <c r="E61" s="11">
        <f>'[1]2017 год'!$J$201</f>
        <v>11278.410667718827</v>
      </c>
    </row>
    <row r="62" spans="2:5" s="19" customFormat="1" ht="14.25" customHeight="1">
      <c r="B62" s="26"/>
      <c r="C62" s="26"/>
      <c r="D62" s="26"/>
      <c r="E62" s="23"/>
    </row>
    <row r="63" spans="2:5" s="19" customFormat="1" ht="12" customHeight="1">
      <c r="B63" s="53" t="s">
        <v>65</v>
      </c>
      <c r="C63" s="53"/>
      <c r="D63" s="53"/>
      <c r="E63" s="23">
        <v>68.68</v>
      </c>
    </row>
    <row r="64" spans="2:5" s="19" customFormat="1" ht="12" customHeight="1">
      <c r="B64" s="53"/>
      <c r="C64" s="53"/>
      <c r="D64" s="53"/>
      <c r="E64" s="23"/>
    </row>
    <row r="65" spans="2:5" s="19" customFormat="1" ht="22.5" customHeight="1">
      <c r="B65" s="53" t="s">
        <v>14</v>
      </c>
      <c r="C65" s="53"/>
      <c r="D65" s="53"/>
      <c r="E65" s="23">
        <v>565.23</v>
      </c>
    </row>
    <row r="66" spans="2:5" s="19" customFormat="1" ht="23.25" customHeight="1">
      <c r="B66" s="53" t="s">
        <v>13</v>
      </c>
      <c r="C66" s="53"/>
      <c r="D66" s="53"/>
      <c r="E66" s="23">
        <v>283.85</v>
      </c>
    </row>
    <row r="67" spans="2:5" s="19" customFormat="1" ht="40.5" customHeight="1">
      <c r="B67" s="53" t="s">
        <v>66</v>
      </c>
      <c r="C67" s="53"/>
      <c r="D67" s="53"/>
      <c r="E67" s="23">
        <v>1396.29</v>
      </c>
    </row>
    <row r="68" spans="2:5" s="19" customFormat="1" ht="27" customHeight="1">
      <c r="B68" s="53" t="s">
        <v>67</v>
      </c>
      <c r="C68" s="53"/>
      <c r="D68" s="53"/>
      <c r="E68" s="23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2019-10-28T06:21:04Z</dcterms:modified>
  <cp:category/>
  <cp:version/>
  <cp:contentType/>
  <cp:contentStatus/>
</cp:coreProperties>
</file>