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<sst xmlns="http://schemas.openxmlformats.org/spreadsheetml/2006/main" count="110" uniqueCount="93">
  <si>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</si>
  <si>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</si>
  <si>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</si>
  <si>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</si>
  <si>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</si>
  <si>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</si>
  <si>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</si>
  <si>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</si>
  <si>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</si>
  <si>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</si>
  <si>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</si>
  <si>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</si>
  <si>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</si>
  <si>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</si>
  <si>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</si>
  <si>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</si>
  <si>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</si>
  <si>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</si>
  <si>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</si>
  <si>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</si>
  <si>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</si>
  <si>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</si>
  <si>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</si>
  <si>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</si>
  <si>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</si>
  <si>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</si>
  <si>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</si>
  <si>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</si>
  <si>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</si>
  <si>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</si>
  <si>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</si>
  <si>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</si>
  <si>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</si>
  <si>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</si>
  <si>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</si>
  <si>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</si>
  <si>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</si>
  <si>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</si>
  <si>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</si>
  <si>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</si>
  <si>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</si>
  <si>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</si>
  <si>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ШОРНИКОВА, 1а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</si>
  <si>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</si>
  <si>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</si>
  <si>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</si>
  <si>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</si>
  <si>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</si>
  <si>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</si>
  <si>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</si>
  <si>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</si>
  <si>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</si>
  <si>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</si>
  <si>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</si>
  <si>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</si>
  <si>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</si>
  <si>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</si>
  <si>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</si>
  <si>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</si>
  <si>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</si>
  <si>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</si>
  <si>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</si>
  <si>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</si>
  <si>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</si>
  <si>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</si>
  <si>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</si>
  <si>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</si>
  <si>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</si>
  <si>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</si>
  <si>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</si>
  <si>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</si>
  <si>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</si>
  <si>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</si>
  <si>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</si>
  <si>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</si>
  <si>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</si>
  <si>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</si>
  <si>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</si>
  <si>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</si>
  <si>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</si>
  <si>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</si>
  <si>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>Ремонт подвальных окон</t>
  </si>
  <si>
    <t>Ремонт отдельных мест покрытия из асбоцементных листов: обыкновенного профиля</t>
  </si>
  <si>
    <t>Ремонт м/п швов</t>
  </si>
  <si>
    <t>Установка лавочек (без мат)</t>
  </si>
  <si>
    <t xml:space="preserve">Частичный ремонт стен в подъезде </t>
  </si>
  <si>
    <t>Установка почтовых ящиков (без мат)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</si>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</sst>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9" fillId="20" borderId="0">
      <alignment horizontal="left" vertical="center"/>
      <protection/>
    </xf>
    <xf numFmtId="0" fontId="28" fillId="21" borderId="0">
      <alignment horizontal="center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28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35" borderId="11" xfId="0" applyFont="1" applyFill="1" applyBorder="1" applyAlignment="1">
      <alignment wrapText="1"/>
    </xf>
    <xf numFmtId="0" fontId="49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29" fillId="0" borderId="13" xfId="42" applyNumberFormat="1" applyBorder="1" applyAlignment="1" quotePrefix="1">
      <alignment horizontal="right" vertical="center" wrapText="1"/>
      <protection/>
    </xf>
    <xf numFmtId="0" fontId="29" fillId="0" borderId="0" xfId="43" applyBorder="1" applyAlignment="1" quotePrefix="1">
      <alignment horizontal="left" vertical="top" wrapText="1"/>
      <protection/>
    </xf>
    <xf numFmtId="2" fontId="28" fillId="0" borderId="12" xfId="39" applyNumberFormat="1" applyBorder="1" applyAlignment="1" quotePrefix="1">
      <alignment vertical="top" wrapText="1"/>
      <protection/>
    </xf>
    <xf numFmtId="2" fontId="50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29" fillId="0" borderId="13" xfId="42" applyNumberFormat="1" applyBorder="1" applyAlignment="1" quotePrefix="1">
      <alignment horizontal="right" vertical="center" wrapText="1"/>
      <protection/>
    </xf>
    <xf numFmtId="2" fontId="29" fillId="0" borderId="14" xfId="42" applyNumberFormat="1" applyBorder="1" applyAlignment="1" quotePrefix="1">
      <alignment horizontal="right" vertical="center" wrapText="1"/>
      <protection/>
    </xf>
    <xf numFmtId="0" fontId="29" fillId="0" borderId="13" xfId="42" applyNumberFormat="1" applyBorder="1" applyAlignment="1" quotePrefix="1">
      <alignment horizontal="right" vertical="center" wrapText="1"/>
      <protection/>
    </xf>
    <xf numFmtId="0" fontId="29" fillId="35" borderId="13" xfId="42" applyNumberFormat="1" applyFill="1" applyBorder="1" applyAlignment="1" quotePrefix="1">
      <alignment horizontal="right" vertical="center" wrapText="1"/>
      <protection/>
    </xf>
    <xf numFmtId="0" fontId="28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50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0" fillId="35" borderId="0" xfId="42" applyNumberFormat="1" applyFont="1" applyFill="1" applyBorder="1" applyAlignment="1" quotePrefix="1">
      <alignment horizontal="right" vertical="center" wrapText="1"/>
      <protection/>
    </xf>
    <xf numFmtId="0" fontId="50" fillId="0" borderId="0" xfId="43" applyFont="1" applyBorder="1" applyAlignment="1" quotePrefix="1">
      <alignment horizontal="center" vertical="top" wrapText="1"/>
      <protection/>
    </xf>
    <xf numFmtId="0" fontId="50" fillId="0" borderId="0" xfId="43" applyFont="1" applyBorder="1" applyAlignment="1" quotePrefix="1">
      <alignment horizontal="left" vertical="top" wrapText="1"/>
      <protection/>
    </xf>
    <xf numFmtId="2" fontId="26" fillId="0" borderId="0" xfId="0" applyNumberFormat="1" applyFont="1" applyBorder="1" applyAlignment="1">
      <alignment wrapText="1"/>
    </xf>
    <xf numFmtId="0" fontId="29" fillId="0" borderId="13" xfId="43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4" fontId="28" fillId="0" borderId="15" xfId="47" applyNumberFormat="1" applyBorder="1" applyAlignment="1" quotePrefix="1">
      <alignment horizontal="right" vertical="top" wrapText="1"/>
      <protection/>
    </xf>
    <xf numFmtId="0" fontId="0" fillId="0" borderId="15" xfId="0" applyBorder="1" applyAlignment="1">
      <alignment wrapText="1"/>
    </xf>
    <xf numFmtId="0" fontId="29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27" fillId="0" borderId="0" xfId="33" applyAlignment="1" quotePrefix="1">
      <alignment horizontal="center" vertical="center" wrapText="1"/>
      <protection/>
    </xf>
    <xf numFmtId="0" fontId="29" fillId="0" borderId="16" xfId="43" applyBorder="1" applyAlignment="1" quotePrefix="1">
      <alignment horizontal="left" vertical="top" wrapText="1"/>
      <protection/>
    </xf>
    <xf numFmtId="0" fontId="29" fillId="0" borderId="17" xfId="43" applyBorder="1" applyAlignment="1" quotePrefix="1">
      <alignment horizontal="left" vertical="top" wrapText="1"/>
      <protection/>
    </xf>
    <xf numFmtId="0" fontId="29" fillId="0" borderId="18" xfId="43" applyBorder="1" applyAlignment="1" quotePrefix="1">
      <alignment horizontal="left" vertical="top" wrapText="1"/>
      <protection/>
    </xf>
    <xf numFmtId="0" fontId="29" fillId="0" borderId="15" xfId="43" applyBorder="1" applyAlignment="1" quotePrefix="1">
      <alignment horizontal="left" vertical="top" wrapText="1"/>
      <protection/>
    </xf>
    <xf numFmtId="0" fontId="29" fillId="0" borderId="13" xfId="37" applyBorder="1" applyAlignment="1" quotePrefix="1">
      <alignment horizontal="left" vertical="top" wrapText="1"/>
      <protection/>
    </xf>
    <xf numFmtId="2" fontId="29" fillId="0" borderId="13" xfId="42" applyNumberFormat="1" applyBorder="1" applyAlignment="1" quotePrefix="1">
      <alignment horizontal="right" vertical="center" wrapText="1"/>
      <protection/>
    </xf>
    <xf numFmtId="0" fontId="28" fillId="21" borderId="16" xfId="41" applyBorder="1" applyAlignment="1" quotePrefix="1">
      <alignment horizontal="center" vertical="center" wrapText="1"/>
      <protection/>
    </xf>
    <xf numFmtId="0" fontId="28" fillId="21" borderId="17" xfId="41" applyBorder="1" applyAlignment="1" quotePrefix="1">
      <alignment horizontal="center" vertical="center" wrapText="1"/>
      <protection/>
    </xf>
    <xf numFmtId="0" fontId="28" fillId="20" borderId="16" xfId="40" applyFont="1" applyBorder="1" applyAlignment="1" quotePrefix="1">
      <alignment horizontal="left" vertical="center" wrapText="1"/>
      <protection/>
    </xf>
    <xf numFmtId="0" fontId="0" fillId="0" borderId="17" xfId="0" applyBorder="1" applyAlignment="1">
      <alignment wrapText="1"/>
    </xf>
    <xf numFmtId="0" fontId="0" fillId="36" borderId="13" xfId="0" applyFill="1" applyBorder="1" applyAlignment="1">
      <alignment horizontal="center" wrapText="1"/>
    </xf>
    <xf numFmtId="4" fontId="28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50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79">
          <cell r="D79">
            <v>450555.67999999993</v>
          </cell>
          <cell r="E79">
            <v>429211.24999999994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zoomScale="110" zoomScaleNormal="110" zoomScalePageLayoutView="0" workbookViewId="0" topLeftCell="A1">
      <selection activeCell="B10" sqref="B10:D10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3.140625" style="1" customWidth="1"/>
    <col min="4" max="4" width="9.4218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20" customFormat="1" ht="24" customHeight="1">
      <c r="A1" s="44" t="s">
        <v>51</v>
      </c>
      <c r="B1" s="44"/>
      <c r="C1" s="44"/>
      <c r="D1" s="44"/>
      <c r="E1" s="44"/>
    </row>
    <row r="2" spans="2:5" s="4" customFormat="1" ht="12" customHeight="1">
      <c r="B2" s="3" t="s">
        <v>0</v>
      </c>
      <c r="E2" s="9"/>
    </row>
    <row r="3" spans="2:12" ht="21" customHeight="1">
      <c r="B3" s="51" t="s">
        <v>1</v>
      </c>
      <c r="C3" s="52"/>
      <c r="D3" s="52"/>
      <c r="E3" s="28" t="s">
        <v>88</v>
      </c>
      <c r="H3" s="55" t="s">
        <v>89</v>
      </c>
      <c r="I3" s="55"/>
      <c r="J3" s="55"/>
      <c r="K3" s="55"/>
      <c r="L3" s="55"/>
    </row>
    <row r="4" spans="2:12" ht="15" customHeight="1" thickBot="1">
      <c r="B4" s="53" t="s">
        <v>42</v>
      </c>
      <c r="C4" s="54"/>
      <c r="D4" s="54"/>
      <c r="E4" s="54"/>
      <c r="H4" s="29" t="s">
        <v>32</v>
      </c>
      <c r="I4" s="29" t="s">
        <v>90</v>
      </c>
      <c r="J4" s="29" t="s">
        <v>49</v>
      </c>
      <c r="K4" s="29" t="s">
        <v>91</v>
      </c>
      <c r="L4" s="29" t="s">
        <v>92</v>
      </c>
    </row>
    <row r="5" spans="2:12" ht="12" customHeight="1" hidden="1" thickBot="1">
      <c r="B5" s="45" t="s">
        <v>31</v>
      </c>
      <c r="C5" s="46"/>
      <c r="D5" s="46"/>
      <c r="E5" s="11"/>
      <c r="H5" s="5" t="s">
        <v>32</v>
      </c>
      <c r="I5" s="5" t="s">
        <v>33</v>
      </c>
      <c r="J5" s="5" t="s">
        <v>34</v>
      </c>
      <c r="K5" s="5" t="s">
        <v>35</v>
      </c>
      <c r="L5" s="6" t="s">
        <v>36</v>
      </c>
    </row>
    <row r="6" spans="2:12" ht="27.75" customHeight="1" thickBot="1">
      <c r="B6" s="45" t="s">
        <v>43</v>
      </c>
      <c r="C6" s="46"/>
      <c r="D6" s="46"/>
      <c r="E6" s="11">
        <f>2.05*J6*12+J6*2*2.05+2.05*4*J6</f>
        <v>23833.71</v>
      </c>
      <c r="H6" s="7">
        <v>60</v>
      </c>
      <c r="I6" s="7">
        <v>2606.1</v>
      </c>
      <c r="J6" s="7">
        <v>645.9</v>
      </c>
      <c r="K6" s="7">
        <f>J6</f>
        <v>645.9</v>
      </c>
      <c r="L6" s="8">
        <v>39</v>
      </c>
    </row>
    <row r="7" spans="2:12" ht="36" customHeight="1">
      <c r="B7" s="45" t="s">
        <v>37</v>
      </c>
      <c r="C7" s="46"/>
      <c r="D7" s="46"/>
      <c r="E7" s="11">
        <f>(I6*2.05*2)</f>
        <v>10685.009999999998</v>
      </c>
      <c r="H7" s="23"/>
      <c r="I7" s="23"/>
      <c r="J7" s="23"/>
      <c r="K7" s="23"/>
      <c r="L7" s="23"/>
    </row>
    <row r="8" spans="2:5" ht="12" customHeight="1">
      <c r="B8" s="45" t="s">
        <v>38</v>
      </c>
      <c r="C8" s="46"/>
      <c r="D8" s="46"/>
      <c r="E8" s="11">
        <f>I6*2.05*2</f>
        <v>10685.009999999998</v>
      </c>
    </row>
    <row r="9" spans="2:5" ht="12" customHeight="1" hidden="1">
      <c r="B9" s="45" t="s">
        <v>39</v>
      </c>
      <c r="C9" s="46"/>
      <c r="D9" s="46"/>
      <c r="E9" s="11"/>
    </row>
    <row r="10" spans="2:5" ht="24" customHeight="1">
      <c r="B10" s="45" t="s">
        <v>40</v>
      </c>
      <c r="C10" s="46"/>
      <c r="D10" s="46"/>
      <c r="E10" s="11">
        <f>(3*121.53*2*I6/1000)*3</f>
        <v>5700.947994</v>
      </c>
    </row>
    <row r="11" spans="2:5" ht="12" customHeight="1">
      <c r="B11" s="45" t="s">
        <v>16</v>
      </c>
      <c r="C11" s="46"/>
      <c r="D11" s="46"/>
      <c r="E11" s="11">
        <f>12*I6*0.76</f>
        <v>23767.631999999998</v>
      </c>
    </row>
    <row r="12" spans="2:5" ht="12" customHeight="1">
      <c r="B12" s="45" t="s">
        <v>18</v>
      </c>
      <c r="C12" s="46"/>
      <c r="D12" s="46"/>
      <c r="E12" s="11">
        <f>12*I6*4.53</f>
        <v>141667.596</v>
      </c>
    </row>
    <row r="13" spans="2:5" ht="12" customHeight="1">
      <c r="B13" s="45" t="s">
        <v>19</v>
      </c>
      <c r="C13" s="46"/>
      <c r="D13" s="46"/>
      <c r="E13" s="11">
        <f>1*L6*286.7*2</f>
        <v>22362.6</v>
      </c>
    </row>
    <row r="14" spans="2:5" ht="12" customHeight="1">
      <c r="B14" s="47" t="s">
        <v>17</v>
      </c>
      <c r="C14" s="48"/>
      <c r="D14" s="48"/>
      <c r="E14" s="25">
        <f>12*I6*0.54</f>
        <v>16887.528</v>
      </c>
    </row>
    <row r="15" spans="2:5" ht="12" customHeight="1">
      <c r="B15" s="49" t="s">
        <v>22</v>
      </c>
      <c r="C15" s="49"/>
      <c r="D15" s="49"/>
      <c r="E15" s="24">
        <v>15000</v>
      </c>
    </row>
    <row r="16" spans="2:5" ht="6" customHeight="1">
      <c r="B16" s="38" t="s">
        <v>21</v>
      </c>
      <c r="C16" s="38"/>
      <c r="D16" s="38"/>
      <c r="E16" s="50">
        <f>12*I6*0.65</f>
        <v>20327.579999999998</v>
      </c>
    </row>
    <row r="17" spans="2:5" ht="6" customHeight="1">
      <c r="B17" s="38"/>
      <c r="C17" s="38"/>
      <c r="D17" s="38"/>
      <c r="E17" s="50"/>
    </row>
    <row r="18" spans="2:5" ht="6" customHeight="1">
      <c r="B18" s="38" t="s">
        <v>41</v>
      </c>
      <c r="C18" s="38"/>
      <c r="D18" s="38"/>
      <c r="E18" s="50">
        <f>12*I6*1.22</f>
        <v>38153.304</v>
      </c>
    </row>
    <row r="19" spans="2:5" ht="6" customHeight="1">
      <c r="B19" s="38"/>
      <c r="C19" s="38"/>
      <c r="D19" s="38"/>
      <c r="E19" s="50"/>
    </row>
    <row r="20" spans="2:5" ht="12" customHeight="1">
      <c r="B20" s="38" t="s">
        <v>44</v>
      </c>
      <c r="C20" s="38"/>
      <c r="D20" s="38"/>
      <c r="E20" s="24">
        <f>12*I6*0.37</f>
        <v>11571.083999999999</v>
      </c>
    </row>
    <row r="21" spans="2:5" ht="12" customHeight="1">
      <c r="B21" s="38" t="s">
        <v>45</v>
      </c>
      <c r="C21" s="38"/>
      <c r="D21" s="38"/>
      <c r="E21" s="24">
        <f>H6*2*80%*2*137.35*0.38</f>
        <v>10021.055999999999</v>
      </c>
    </row>
    <row r="22" spans="2:5" ht="12" customHeight="1">
      <c r="B22" s="38" t="s">
        <v>46</v>
      </c>
      <c r="C22" s="38"/>
      <c r="D22" s="38"/>
      <c r="E22" s="24">
        <f>H6*80%*2*137.35*0.38</f>
        <v>5010.527999999999</v>
      </c>
    </row>
    <row r="23" spans="2:5" s="17" customFormat="1" ht="12" customHeight="1">
      <c r="B23" s="38" t="s">
        <v>47</v>
      </c>
      <c r="C23" s="38"/>
      <c r="D23" s="38"/>
      <c r="E23" s="26">
        <f>68.68*25</f>
        <v>1717.0000000000002</v>
      </c>
    </row>
    <row r="24" spans="2:5" s="17" customFormat="1" ht="12" customHeight="1">
      <c r="B24" s="38" t="s">
        <v>4</v>
      </c>
      <c r="C24" s="38"/>
      <c r="D24" s="38"/>
      <c r="E24" s="26">
        <f>68.68*11</f>
        <v>755.48</v>
      </c>
    </row>
    <row r="25" spans="2:5" s="17" customFormat="1" ht="12" customHeight="1">
      <c r="B25" s="38" t="s">
        <v>48</v>
      </c>
      <c r="C25" s="38"/>
      <c r="D25" s="38"/>
      <c r="E25" s="26">
        <f>68.68*20</f>
        <v>1373.6000000000001</v>
      </c>
    </row>
    <row r="26" spans="2:5" s="17" customFormat="1" ht="12" customHeight="1">
      <c r="B26" s="38" t="s">
        <v>29</v>
      </c>
      <c r="C26" s="38"/>
      <c r="D26" s="38"/>
      <c r="E26" s="26">
        <f>4085.53*2</f>
        <v>8171.06</v>
      </c>
    </row>
    <row r="27" spans="2:5" s="17" customFormat="1" ht="12" customHeight="1">
      <c r="B27" s="38" t="s">
        <v>7</v>
      </c>
      <c r="C27" s="38"/>
      <c r="D27" s="38"/>
      <c r="E27" s="26">
        <f>19*цены!E13</f>
        <v>1522.66</v>
      </c>
    </row>
    <row r="28" spans="2:5" s="17" customFormat="1" ht="12" customHeight="1">
      <c r="B28" s="38" t="s">
        <v>6</v>
      </c>
      <c r="C28" s="38"/>
      <c r="D28" s="38"/>
      <c r="E28" s="26">
        <f>цены!E14</f>
        <v>1699.51</v>
      </c>
    </row>
    <row r="29" spans="2:5" s="17" customFormat="1" ht="12" customHeight="1">
      <c r="B29" s="38" t="s">
        <v>54</v>
      </c>
      <c r="C29" s="38"/>
      <c r="D29" s="38"/>
      <c r="E29" s="26">
        <v>100</v>
      </c>
    </row>
    <row r="30" spans="2:5" s="17" customFormat="1" ht="12" customHeight="1">
      <c r="B30" s="38" t="s">
        <v>53</v>
      </c>
      <c r="C30" s="38"/>
      <c r="D30" s="38"/>
      <c r="E30" s="26">
        <f>3*цены!E16</f>
        <v>481.74</v>
      </c>
    </row>
    <row r="31" spans="2:5" s="16" customFormat="1" ht="12" customHeight="1">
      <c r="B31" s="42" t="s">
        <v>15</v>
      </c>
      <c r="C31" s="43"/>
      <c r="D31" s="43"/>
      <c r="E31" s="27">
        <f>1.5*цены!E37</f>
        <v>1927.83</v>
      </c>
    </row>
    <row r="32" spans="2:5" s="17" customFormat="1" ht="12" customHeight="1">
      <c r="B32" s="38" t="s">
        <v>5</v>
      </c>
      <c r="C32" s="38"/>
      <c r="D32" s="38"/>
      <c r="E32" s="26">
        <f>2*цены!E29</f>
        <v>1457.4</v>
      </c>
    </row>
    <row r="33" spans="2:5" s="20" customFormat="1" ht="12" customHeight="1">
      <c r="B33" s="38" t="s">
        <v>10</v>
      </c>
      <c r="C33" s="38"/>
      <c r="D33" s="38"/>
      <c r="E33" s="26">
        <f>25.43*25*2+25.43*16</f>
        <v>1678.38</v>
      </c>
    </row>
    <row r="34" spans="2:5" s="20" customFormat="1" ht="12" customHeight="1">
      <c r="B34" s="38" t="s">
        <v>81</v>
      </c>
      <c r="C34" s="38"/>
      <c r="D34" s="38"/>
      <c r="E34" s="26">
        <v>211.2</v>
      </c>
    </row>
    <row r="35" spans="2:5" ht="12" customHeight="1">
      <c r="B35" s="38" t="s">
        <v>82</v>
      </c>
      <c r="C35" s="38"/>
      <c r="D35" s="38"/>
      <c r="E35" s="24">
        <f>1.98*13*596.29</f>
        <v>15348.504599999998</v>
      </c>
    </row>
    <row r="36" spans="2:5" s="20" customFormat="1" ht="12" customHeight="1">
      <c r="B36" s="38" t="s">
        <v>83</v>
      </c>
      <c r="C36" s="39"/>
      <c r="D36" s="39"/>
      <c r="E36" s="26">
        <f>709*2.5</f>
        <v>1772.5</v>
      </c>
    </row>
    <row r="37" spans="2:5" ht="12" customHeight="1">
      <c r="B37" s="38" t="s">
        <v>84</v>
      </c>
      <c r="C37" s="38"/>
      <c r="D37" s="38"/>
      <c r="E37" s="26">
        <v>1493.98</v>
      </c>
    </row>
    <row r="38" spans="2:5" s="22" customFormat="1" ht="12" customHeight="1">
      <c r="B38" s="38" t="s">
        <v>8</v>
      </c>
      <c r="C38" s="38"/>
      <c r="D38" s="38"/>
      <c r="E38" s="26">
        <f>223.42*4*10</f>
        <v>8936.8</v>
      </c>
    </row>
    <row r="39" spans="2:5" s="20" customFormat="1" ht="12" customHeight="1">
      <c r="B39" s="38" t="s">
        <v>85</v>
      </c>
      <c r="C39" s="38"/>
      <c r="D39" s="38"/>
      <c r="E39" s="26">
        <v>526.44</v>
      </c>
    </row>
    <row r="40" spans="2:5" s="20" customFormat="1" ht="12" customHeight="1">
      <c r="B40" s="38" t="s">
        <v>86</v>
      </c>
      <c r="C40" s="39"/>
      <c r="D40" s="39"/>
      <c r="E40" s="26">
        <v>10261</v>
      </c>
    </row>
    <row r="41" spans="2:5" s="4" customFormat="1" ht="12" customHeight="1">
      <c r="B41" s="12"/>
      <c r="C41" s="12"/>
      <c r="D41" s="12"/>
      <c r="E41" s="14">
        <f>SUM(E5:E40)</f>
        <v>415108.67059399985</v>
      </c>
    </row>
    <row r="42" spans="3:5" ht="12" customHeight="1">
      <c r="C42" s="18" t="s">
        <v>79</v>
      </c>
      <c r="D42" s="40">
        <f>'[2]Лист2'!$D$79</f>
        <v>450555.67999999993</v>
      </c>
      <c r="E42" s="41"/>
    </row>
    <row r="43" spans="3:5" ht="12" customHeight="1">
      <c r="C43" s="2" t="s">
        <v>9</v>
      </c>
      <c r="D43" s="56">
        <f>'[2]Лист2'!$E$79</f>
        <v>429211.24999999994</v>
      </c>
      <c r="E43" s="57"/>
    </row>
    <row r="44" spans="3:5" ht="12" customHeight="1">
      <c r="C44" s="18" t="s">
        <v>87</v>
      </c>
      <c r="D44" s="13"/>
      <c r="E44" s="10">
        <f>E41*1.18</f>
        <v>489828.2313009198</v>
      </c>
    </row>
    <row r="45" s="4" customFormat="1" ht="257.25" customHeight="1"/>
    <row r="46" s="20" customFormat="1" ht="24" customHeight="1"/>
    <row r="47" s="4" customFormat="1" ht="12" customHeight="1"/>
    <row r="48" ht="21" customHeight="1">
      <c r="E48" s="1"/>
    </row>
    <row r="49" ht="15" customHeight="1">
      <c r="E49" s="1"/>
    </row>
    <row r="50" ht="12" customHeight="1" hidden="1" thickBot="1">
      <c r="E50" s="1"/>
    </row>
    <row r="51" ht="24" customHeight="1">
      <c r="E51" s="1"/>
    </row>
    <row r="52" ht="36" customHeight="1">
      <c r="E52" s="1"/>
    </row>
    <row r="53" ht="12" customHeight="1">
      <c r="E53" s="1"/>
    </row>
    <row r="54" ht="12" customHeight="1" hidden="1">
      <c r="E54" s="1"/>
    </row>
    <row r="55" ht="12" customHeight="1">
      <c r="E55" s="1"/>
    </row>
    <row r="56" ht="12" customHeight="1">
      <c r="E56" s="1"/>
    </row>
    <row r="57" ht="12" customHeight="1">
      <c r="E57" s="1"/>
    </row>
    <row r="58" ht="12" customHeight="1">
      <c r="E58" s="1"/>
    </row>
    <row r="59" ht="12" customHeight="1">
      <c r="E59" s="1"/>
    </row>
    <row r="60" ht="12" customHeight="1">
      <c r="E60" s="1"/>
    </row>
    <row r="61" ht="6" customHeight="1">
      <c r="E61" s="1"/>
    </row>
    <row r="62" ht="6" customHeight="1">
      <c r="E62" s="1"/>
    </row>
    <row r="63" ht="6" customHeight="1">
      <c r="E63" s="1"/>
    </row>
    <row r="64" ht="6" customHeight="1">
      <c r="E64" s="1"/>
    </row>
    <row r="65" ht="12" customHeight="1">
      <c r="E65" s="1"/>
    </row>
    <row r="66" ht="12" customHeight="1">
      <c r="E66" s="1"/>
    </row>
    <row r="67" ht="12" customHeight="1">
      <c r="E67" s="1"/>
    </row>
    <row r="68" s="17" customFormat="1" ht="12" customHeight="1"/>
    <row r="69" s="17" customFormat="1" ht="12" customHeight="1"/>
    <row r="70" s="17" customFormat="1" ht="12" customHeight="1"/>
    <row r="71" s="17" customFormat="1" ht="12" customHeight="1"/>
    <row r="72" s="17" customFormat="1" ht="12" customHeight="1"/>
    <row r="73" ht="12" customHeight="1">
      <c r="E73" s="1"/>
    </row>
    <row r="74" s="17" customFormat="1" ht="12" customHeight="1"/>
    <row r="75" s="17" customFormat="1" ht="12" customHeight="1"/>
    <row r="76" s="17" customFormat="1" ht="12" customHeight="1"/>
    <row r="77" s="17" customFormat="1" ht="12" customHeight="1"/>
    <row r="78" s="17" customFormat="1" ht="12" customHeight="1"/>
    <row r="79" s="20" customFormat="1" ht="12" customHeight="1"/>
    <row r="80" s="20" customFormat="1" ht="12" customHeight="1"/>
    <row r="81" s="19" customFormat="1" ht="12" customHeight="1"/>
    <row r="82" ht="12" customHeight="1">
      <c r="E82" s="1"/>
    </row>
    <row r="83" s="20" customFormat="1" ht="12" customHeight="1"/>
    <row r="84" s="19" customFormat="1" ht="12" customHeight="1"/>
    <row r="85" ht="12" customHeight="1">
      <c r="E85" s="1"/>
    </row>
    <row r="86" s="4" customFormat="1" ht="12" customHeight="1"/>
    <row r="87" ht="12" customHeight="1">
      <c r="E87" s="1"/>
    </row>
    <row r="88" ht="12" customHeight="1">
      <c r="E88" s="1"/>
    </row>
    <row r="89" ht="12" customHeight="1">
      <c r="E89" s="1"/>
    </row>
    <row r="90" s="4" customFormat="1" ht="249.75" customHeight="1"/>
    <row r="91" s="20" customFormat="1" ht="24" customHeight="1"/>
    <row r="92" s="4" customFormat="1" ht="12" customHeight="1"/>
    <row r="93" ht="21" customHeight="1">
      <c r="E93" s="1"/>
    </row>
    <row r="94" ht="15" customHeight="1">
      <c r="E94" s="1"/>
    </row>
    <row r="95" ht="12" customHeight="1" hidden="1" thickBot="1">
      <c r="E95" s="1"/>
    </row>
    <row r="96" ht="27.75" customHeight="1">
      <c r="E96" s="1"/>
    </row>
    <row r="97" ht="36" customHeight="1">
      <c r="E97" s="1"/>
    </row>
    <row r="98" ht="12" customHeight="1">
      <c r="E98" s="1"/>
    </row>
    <row r="99" ht="12" customHeight="1" hidden="1">
      <c r="E99" s="1"/>
    </row>
    <row r="100" ht="12" customHeight="1">
      <c r="E100" s="1"/>
    </row>
    <row r="101" ht="12" customHeight="1">
      <c r="E101" s="1"/>
    </row>
    <row r="102" ht="12" customHeight="1">
      <c r="E102" s="1"/>
    </row>
    <row r="103" ht="12" customHeight="1">
      <c r="E103" s="1"/>
    </row>
    <row r="104" ht="12" customHeight="1">
      <c r="E104" s="1"/>
    </row>
    <row r="105" ht="12" customHeight="1">
      <c r="E105" s="1"/>
    </row>
    <row r="106" ht="6" customHeight="1">
      <c r="E106" s="1"/>
    </row>
    <row r="107" ht="6" customHeight="1">
      <c r="E107" s="1"/>
    </row>
    <row r="108" ht="6" customHeight="1">
      <c r="E108" s="1"/>
    </row>
    <row r="109" ht="6" customHeight="1">
      <c r="E109" s="1"/>
    </row>
    <row r="110" s="4" customFormat="1" ht="12" customHeight="1"/>
    <row r="111" ht="12" customHeight="1">
      <c r="E111" s="1"/>
    </row>
    <row r="112" ht="12" customHeight="1">
      <c r="E112" s="1"/>
    </row>
    <row r="113" ht="12" customHeight="1">
      <c r="E113" s="1"/>
    </row>
    <row r="114" s="17" customFormat="1" ht="12" customHeight="1"/>
    <row r="115" s="17" customFormat="1" ht="12" customHeight="1"/>
    <row r="116" s="17" customFormat="1" ht="12" customHeight="1"/>
    <row r="117" s="17" customFormat="1" ht="12" customHeight="1"/>
    <row r="118" s="17" customFormat="1" ht="12" customHeight="1"/>
    <row r="119" s="17" customFormat="1" ht="12" customHeight="1"/>
    <row r="120" s="16" customFormat="1" ht="12" customHeight="1"/>
    <row r="121" s="17" customFormat="1" ht="12" customHeight="1"/>
    <row r="122" ht="12" customHeight="1">
      <c r="E122" s="1"/>
    </row>
    <row r="123" s="17" customFormat="1" ht="12" customHeight="1"/>
    <row r="124" s="20" customFormat="1" ht="12" customHeight="1"/>
    <row r="125" ht="12" customHeight="1">
      <c r="E125" s="1"/>
    </row>
    <row r="126" s="19" customFormat="1" ht="13.5" customHeight="1"/>
    <row r="127" s="21" customFormat="1" ht="12" customHeight="1"/>
    <row r="128" s="21" customFormat="1" ht="12" customHeight="1"/>
    <row r="129" s="19" customFormat="1" ht="12" customHeight="1"/>
    <row r="130" s="20" customFormat="1" ht="12" customHeight="1"/>
    <row r="131" s="20" customFormat="1" ht="12" customHeight="1"/>
    <row r="132" s="4" customFormat="1" ht="12" customHeight="1"/>
    <row r="133" ht="12" customHeight="1">
      <c r="E133" s="1"/>
    </row>
    <row r="134" ht="12" customHeight="1">
      <c r="E134" s="1"/>
    </row>
    <row r="135" ht="12" customHeight="1">
      <c r="E135" s="1"/>
    </row>
    <row r="136" s="4" customFormat="1" ht="235.5" customHeight="1"/>
    <row r="137" s="20" customFormat="1" ht="24" customHeight="1"/>
    <row r="138" s="4" customFormat="1" ht="12" customHeight="1"/>
    <row r="139" ht="21" customHeight="1">
      <c r="E139" s="1"/>
    </row>
    <row r="140" s="15" customFormat="1" ht="15" customHeight="1"/>
    <row r="141" ht="12" customHeight="1" hidden="1" thickBot="1">
      <c r="E141" s="1"/>
    </row>
    <row r="142" ht="24" customHeight="1">
      <c r="E142" s="1"/>
    </row>
    <row r="143" ht="36" customHeight="1">
      <c r="E143" s="1"/>
    </row>
    <row r="144" ht="12" customHeight="1">
      <c r="E144" s="1"/>
    </row>
    <row r="145" ht="12" customHeight="1" hidden="1">
      <c r="E145" s="1"/>
    </row>
    <row r="146" ht="12" customHeight="1">
      <c r="E146" s="1"/>
    </row>
    <row r="147" ht="12" customHeight="1">
      <c r="E147" s="1"/>
    </row>
    <row r="148" ht="12" customHeight="1">
      <c r="E148" s="1"/>
    </row>
    <row r="149" ht="12" customHeight="1">
      <c r="E149" s="1"/>
    </row>
    <row r="150" ht="12" customHeight="1">
      <c r="E150" s="1"/>
    </row>
    <row r="151" ht="12" customHeight="1">
      <c r="E151" s="1"/>
    </row>
    <row r="152" ht="6" customHeight="1">
      <c r="E152" s="1"/>
    </row>
    <row r="153" ht="6" customHeight="1">
      <c r="E153" s="1"/>
    </row>
    <row r="154" ht="6" customHeight="1">
      <c r="E154" s="1"/>
    </row>
    <row r="155" ht="6" customHeight="1">
      <c r="E155" s="1"/>
    </row>
    <row r="156" ht="12" customHeight="1">
      <c r="E156" s="1"/>
    </row>
    <row r="157" ht="12" customHeight="1">
      <c r="E157" s="1"/>
    </row>
    <row r="158" ht="12" customHeight="1">
      <c r="E158" s="1"/>
    </row>
    <row r="159" s="17" customFormat="1" ht="12" customHeight="1"/>
    <row r="160" s="17" customFormat="1" ht="12" customHeight="1"/>
    <row r="161" s="17" customFormat="1" ht="12" customHeight="1"/>
    <row r="162" s="17" customFormat="1" ht="12" customHeight="1"/>
    <row r="163" s="17" customFormat="1" ht="12" customHeight="1"/>
    <row r="164" s="17" customFormat="1" ht="12" customHeight="1"/>
    <row r="165" s="17" customFormat="1" ht="12" customHeight="1"/>
    <row r="166" ht="12" customHeight="1">
      <c r="E166" s="1"/>
    </row>
    <row r="167" s="17" customFormat="1" ht="12" customHeight="1"/>
    <row r="168" ht="12" customHeight="1">
      <c r="E168" s="1"/>
    </row>
    <row r="169" ht="12" customHeight="1">
      <c r="E169" s="1"/>
    </row>
    <row r="170" s="19" customFormat="1" ht="12" customHeight="1"/>
    <row r="171" s="19" customFormat="1" ht="12" customHeight="1"/>
    <row r="172" ht="12" customHeight="1">
      <c r="E172" s="1"/>
    </row>
    <row r="173" s="20" customFormat="1" ht="12" customHeight="1"/>
    <row r="174" s="4" customFormat="1" ht="12" customHeight="1"/>
    <row r="175" ht="12" customHeight="1">
      <c r="E175" s="1"/>
    </row>
    <row r="176" ht="12" customHeight="1">
      <c r="E176" s="1"/>
    </row>
    <row r="177" ht="12" customHeight="1">
      <c r="E177" s="1"/>
    </row>
    <row r="178" ht="0.75" customHeight="1">
      <c r="E178" s="1"/>
    </row>
    <row r="179" ht="2.25" customHeight="1">
      <c r="E179" s="1"/>
    </row>
    <row r="180" ht="12" customHeight="1">
      <c r="E180" s="1"/>
    </row>
    <row r="181" ht="1.5" customHeight="1">
      <c r="E181" s="1"/>
    </row>
    <row r="182" ht="12" customHeight="1">
      <c r="E182" s="1"/>
    </row>
    <row r="183" ht="15">
      <c r="E183" s="1"/>
    </row>
    <row r="184" ht="15">
      <c r="E184" s="1"/>
    </row>
    <row r="185" ht="15">
      <c r="E185" s="1"/>
    </row>
    <row r="186" ht="15">
      <c r="E186" s="1"/>
    </row>
    <row r="187" ht="15">
      <c r="E187" s="1"/>
    </row>
    <row r="188" ht="15">
      <c r="E188" s="1"/>
    </row>
    <row r="189" ht="15">
      <c r="E189" s="1"/>
    </row>
    <row r="190" ht="15">
      <c r="E190" s="1"/>
    </row>
    <row r="191" ht="15">
      <c r="E191" s="1"/>
    </row>
    <row r="192" ht="15">
      <c r="E192" s="1"/>
    </row>
    <row r="193" ht="15">
      <c r="E193" s="1"/>
    </row>
    <row r="194" ht="15">
      <c r="E194" s="1"/>
    </row>
    <row r="195" ht="15">
      <c r="E195" s="1"/>
    </row>
    <row r="196" ht="15">
      <c r="E196" s="1"/>
    </row>
    <row r="197" ht="15">
      <c r="E197" s="1"/>
    </row>
    <row r="198" ht="15">
      <c r="E198" s="1"/>
    </row>
    <row r="199" ht="15">
      <c r="E199" s="1"/>
    </row>
    <row r="200" ht="15">
      <c r="E200" s="1"/>
    </row>
    <row r="201" ht="15">
      <c r="E201" s="1"/>
    </row>
    <row r="202" ht="15">
      <c r="E202" s="1"/>
    </row>
    <row r="203" ht="15">
      <c r="E203" s="1"/>
    </row>
    <row r="204" ht="15">
      <c r="E204" s="1"/>
    </row>
    <row r="205" ht="15">
      <c r="E205" s="1"/>
    </row>
    <row r="206" ht="15">
      <c r="E206" s="1"/>
    </row>
    <row r="207" ht="15">
      <c r="E207" s="1"/>
    </row>
    <row r="208" ht="15">
      <c r="E208" s="1"/>
    </row>
    <row r="209" ht="15">
      <c r="E209" s="1"/>
    </row>
    <row r="210" ht="15">
      <c r="E210" s="1"/>
    </row>
    <row r="211" ht="15">
      <c r="E211" s="1"/>
    </row>
    <row r="212" ht="15">
      <c r="E212" s="1"/>
    </row>
    <row r="213" ht="15">
      <c r="E213" s="1"/>
    </row>
    <row r="214" ht="15">
      <c r="E214" s="1"/>
    </row>
    <row r="215" ht="15">
      <c r="E215" s="1"/>
    </row>
    <row r="216" ht="15">
      <c r="E216" s="1"/>
    </row>
    <row r="217" ht="15">
      <c r="E217" s="1"/>
    </row>
    <row r="218" ht="15">
      <c r="E218" s="1"/>
    </row>
    <row r="219" ht="15">
      <c r="E219" s="1"/>
    </row>
    <row r="220" ht="15">
      <c r="E220" s="1"/>
    </row>
    <row r="221" ht="15">
      <c r="E221" s="1"/>
    </row>
    <row r="222" ht="15">
      <c r="E222" s="1"/>
    </row>
    <row r="223" ht="15">
      <c r="E223" s="1"/>
    </row>
    <row r="224" ht="15">
      <c r="E224" s="1"/>
    </row>
    <row r="225" ht="15">
      <c r="E225" s="1"/>
    </row>
    <row r="226" ht="15">
      <c r="E226" s="1"/>
    </row>
    <row r="227" ht="15">
      <c r="E227" s="1"/>
    </row>
    <row r="228" ht="15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  <row r="273" ht="15">
      <c r="E273" s="1"/>
    </row>
    <row r="274" ht="15">
      <c r="E274" s="1"/>
    </row>
    <row r="275" ht="15">
      <c r="E275" s="1"/>
    </row>
    <row r="276" ht="15">
      <c r="E276" s="1"/>
    </row>
    <row r="277" ht="15">
      <c r="E277" s="1"/>
    </row>
    <row r="278" ht="15">
      <c r="E278" s="1"/>
    </row>
    <row r="279" ht="15">
      <c r="E279" s="1"/>
    </row>
    <row r="280" ht="15">
      <c r="E280" s="1"/>
    </row>
    <row r="281" ht="15">
      <c r="E281" s="1"/>
    </row>
    <row r="282" ht="15">
      <c r="E282" s="1"/>
    </row>
    <row r="283" ht="15">
      <c r="E283" s="1"/>
    </row>
    <row r="284" ht="15">
      <c r="E284" s="1"/>
    </row>
    <row r="285" ht="15">
      <c r="E285" s="1"/>
    </row>
    <row r="286" ht="15">
      <c r="E286" s="1"/>
    </row>
    <row r="287" ht="15">
      <c r="E287" s="1"/>
    </row>
    <row r="288" ht="15">
      <c r="E288" s="1"/>
    </row>
    <row r="289" ht="15">
      <c r="E289" s="1"/>
    </row>
    <row r="290" ht="15">
      <c r="E290" s="1"/>
    </row>
    <row r="291" ht="15">
      <c r="E291" s="1"/>
    </row>
    <row r="292" ht="15">
      <c r="E292" s="1"/>
    </row>
    <row r="293" ht="15">
      <c r="E293" s="1"/>
    </row>
    <row r="294" ht="15">
      <c r="E294" s="1"/>
    </row>
    <row r="295" ht="15">
      <c r="E295" s="1"/>
    </row>
    <row r="296" ht="15">
      <c r="E296" s="1"/>
    </row>
    <row r="297" ht="15">
      <c r="E297" s="1"/>
    </row>
    <row r="298" ht="15">
      <c r="E298" s="1"/>
    </row>
    <row r="299" ht="15">
      <c r="E299" s="1"/>
    </row>
    <row r="300" ht="15">
      <c r="E300" s="1"/>
    </row>
    <row r="301" ht="15">
      <c r="E301" s="1"/>
    </row>
    <row r="302" ht="15">
      <c r="E302" s="1"/>
    </row>
    <row r="303" ht="15">
      <c r="E303" s="1"/>
    </row>
    <row r="304" ht="15">
      <c r="E304" s="1"/>
    </row>
    <row r="305" ht="15">
      <c r="E305" s="1"/>
    </row>
    <row r="306" ht="15">
      <c r="E306" s="1"/>
    </row>
    <row r="307" ht="15">
      <c r="E307" s="1"/>
    </row>
    <row r="308" ht="15">
      <c r="E308" s="1"/>
    </row>
    <row r="309" ht="15">
      <c r="E309" s="1"/>
    </row>
    <row r="310" ht="15">
      <c r="E310" s="1"/>
    </row>
    <row r="311" ht="15">
      <c r="E311" s="1"/>
    </row>
    <row r="312" ht="15">
      <c r="E312" s="1"/>
    </row>
    <row r="313" ht="15">
      <c r="E313" s="1"/>
    </row>
    <row r="314" ht="15">
      <c r="E314" s="1"/>
    </row>
    <row r="315" ht="15">
      <c r="E315" s="1"/>
    </row>
    <row r="316" ht="15">
      <c r="E316" s="1"/>
    </row>
    <row r="317" ht="15">
      <c r="E317" s="1"/>
    </row>
    <row r="318" ht="15">
      <c r="E318" s="1"/>
    </row>
    <row r="319" ht="15">
      <c r="E319" s="1"/>
    </row>
    <row r="320" ht="15">
      <c r="E320" s="1"/>
    </row>
    <row r="321" ht="15">
      <c r="E321" s="1"/>
    </row>
    <row r="322" ht="15">
      <c r="E322" s="1"/>
    </row>
    <row r="323" ht="15">
      <c r="E323" s="1"/>
    </row>
    <row r="324" ht="15">
      <c r="E324" s="1"/>
    </row>
    <row r="325" ht="15">
      <c r="E325" s="1"/>
    </row>
    <row r="326" ht="15">
      <c r="E326" s="1"/>
    </row>
    <row r="327" ht="15">
      <c r="E327" s="1"/>
    </row>
    <row r="328" ht="15">
      <c r="E328" s="1"/>
    </row>
    <row r="329" ht="15">
      <c r="E329" s="1"/>
    </row>
    <row r="330" ht="15">
      <c r="E330" s="1"/>
    </row>
    <row r="331" ht="15">
      <c r="E331" s="1"/>
    </row>
    <row r="332" ht="15">
      <c r="E332" s="1"/>
    </row>
    <row r="333" ht="15">
      <c r="E333" s="1"/>
    </row>
    <row r="334" ht="15">
      <c r="E334" s="1"/>
    </row>
    <row r="335" ht="15">
      <c r="E335" s="1"/>
    </row>
    <row r="336" ht="15">
      <c r="E336" s="1"/>
    </row>
    <row r="337" ht="15">
      <c r="E337" s="1"/>
    </row>
    <row r="338" ht="15">
      <c r="E338" s="1"/>
    </row>
    <row r="339" ht="15">
      <c r="E339" s="1"/>
    </row>
    <row r="340" ht="15">
      <c r="E340" s="1"/>
    </row>
    <row r="341" ht="15">
      <c r="E341" s="1"/>
    </row>
    <row r="342" ht="15">
      <c r="E342" s="1"/>
    </row>
    <row r="343" ht="15">
      <c r="E343" s="1"/>
    </row>
    <row r="344" ht="15">
      <c r="E344" s="1"/>
    </row>
    <row r="345" ht="15">
      <c r="E345" s="1"/>
    </row>
    <row r="346" ht="15">
      <c r="E346" s="1"/>
    </row>
    <row r="347" ht="15">
      <c r="E347" s="1"/>
    </row>
    <row r="348" ht="15">
      <c r="E348" s="1"/>
    </row>
    <row r="349" ht="15">
      <c r="E349" s="1"/>
    </row>
    <row r="350" ht="15">
      <c r="E350" s="1"/>
    </row>
    <row r="351" ht="15">
      <c r="E351" s="1"/>
    </row>
    <row r="352" ht="15">
      <c r="E352" s="1"/>
    </row>
    <row r="353" ht="15">
      <c r="E353" s="1"/>
    </row>
    <row r="354" ht="15">
      <c r="E354" s="1"/>
    </row>
    <row r="355" ht="15">
      <c r="E355" s="1"/>
    </row>
    <row r="356" ht="15">
      <c r="E356" s="1"/>
    </row>
    <row r="357" ht="15">
      <c r="E357" s="1"/>
    </row>
    <row r="358" ht="15">
      <c r="E358" s="1"/>
    </row>
  </sheetData>
  <sheetProtection password="CCE3" sheet="1" objects="1" scenarios="1" selectLockedCells="1" selectUnlockedCells="1"/>
  <mergeCells count="42">
    <mergeCell ref="H3:L3"/>
    <mergeCell ref="B38:D38"/>
    <mergeCell ref="D43:E43"/>
    <mergeCell ref="B9:D9"/>
    <mergeCell ref="B10:D10"/>
    <mergeCell ref="B36:D36"/>
    <mergeCell ref="B37:D37"/>
    <mergeCell ref="B39:D39"/>
    <mergeCell ref="B35:D35"/>
    <mergeCell ref="B11:D11"/>
    <mergeCell ref="B8:D8"/>
    <mergeCell ref="B3:D3"/>
    <mergeCell ref="B4:E4"/>
    <mergeCell ref="B5:D5"/>
    <mergeCell ref="B6:D6"/>
    <mergeCell ref="B7:D7"/>
    <mergeCell ref="E16:E17"/>
    <mergeCell ref="B18:D19"/>
    <mergeCell ref="E18:E19"/>
    <mergeCell ref="B12:D12"/>
    <mergeCell ref="B23:D23"/>
    <mergeCell ref="B24:D24"/>
    <mergeCell ref="B32:D32"/>
    <mergeCell ref="B29:D29"/>
    <mergeCell ref="B28:D28"/>
    <mergeCell ref="B27:D27"/>
    <mergeCell ref="B30:D30"/>
    <mergeCell ref="B13:D13"/>
    <mergeCell ref="B14:D14"/>
    <mergeCell ref="B15:D15"/>
    <mergeCell ref="B16:D17"/>
    <mergeCell ref="B25:D25"/>
    <mergeCell ref="B40:D40"/>
    <mergeCell ref="D42:E42"/>
    <mergeCell ref="B31:D31"/>
    <mergeCell ref="B33:D33"/>
    <mergeCell ref="A1:E1"/>
    <mergeCell ref="B34:D34"/>
    <mergeCell ref="B26:D26"/>
    <mergeCell ref="B20:D20"/>
    <mergeCell ref="B21:D21"/>
    <mergeCell ref="B22:D22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3" width="9.140625" style="33" customWidth="1"/>
    <col min="4" max="4" width="22.7109375" style="33" customWidth="1"/>
    <col min="5" max="5" width="11.421875" style="33" bestFit="1" customWidth="1"/>
    <col min="6" max="16384" width="9.140625" style="33" customWidth="1"/>
  </cols>
  <sheetData>
    <row r="1" spans="2:5" s="30" customFormat="1" ht="37.5" customHeight="1">
      <c r="B1" s="58" t="s">
        <v>43</v>
      </c>
      <c r="C1" s="58"/>
      <c r="D1" s="58"/>
      <c r="E1" s="30">
        <v>2.05</v>
      </c>
    </row>
    <row r="2" spans="2:5" s="30" customFormat="1" ht="46.5" customHeight="1">
      <c r="B2" s="58" t="s">
        <v>37</v>
      </c>
      <c r="C2" s="58"/>
      <c r="D2" s="58"/>
      <c r="E2" s="30">
        <v>2.05</v>
      </c>
    </row>
    <row r="3" spans="2:5" s="30" customFormat="1" ht="12" customHeight="1">
      <c r="B3" s="58" t="s">
        <v>38</v>
      </c>
      <c r="C3" s="58"/>
      <c r="D3" s="58"/>
      <c r="E3" s="30">
        <v>2.05</v>
      </c>
    </row>
    <row r="4" spans="2:5" s="30" customFormat="1" ht="22.5" customHeight="1">
      <c r="B4" s="58" t="s">
        <v>40</v>
      </c>
      <c r="C4" s="58"/>
      <c r="D4" s="58"/>
      <c r="E4" s="31">
        <v>121.53</v>
      </c>
    </row>
    <row r="5" spans="2:5" s="30" customFormat="1" ht="12" customHeight="1">
      <c r="B5" s="58" t="s">
        <v>16</v>
      </c>
      <c r="C5" s="58"/>
      <c r="D5" s="58"/>
      <c r="E5" s="31">
        <v>0.76</v>
      </c>
    </row>
    <row r="6" spans="2:5" s="30" customFormat="1" ht="12" customHeight="1">
      <c r="B6" s="58" t="s">
        <v>18</v>
      </c>
      <c r="C6" s="58"/>
      <c r="D6" s="58"/>
      <c r="E6" s="31">
        <v>4.53</v>
      </c>
    </row>
    <row r="7" spans="2:5" s="30" customFormat="1" ht="12" customHeight="1">
      <c r="B7" s="58" t="s">
        <v>19</v>
      </c>
      <c r="C7" s="58"/>
      <c r="D7" s="58"/>
      <c r="E7" s="31">
        <v>286.7</v>
      </c>
    </row>
    <row r="8" spans="2:5" s="30" customFormat="1" ht="22.5" customHeight="1">
      <c r="B8" s="58" t="s">
        <v>44</v>
      </c>
      <c r="C8" s="58"/>
      <c r="D8" s="58"/>
      <c r="E8" s="31">
        <v>0.37</v>
      </c>
    </row>
    <row r="9" spans="2:5" s="30" customFormat="1" ht="12" customHeight="1">
      <c r="B9" s="58" t="s">
        <v>17</v>
      </c>
      <c r="C9" s="58"/>
      <c r="D9" s="58"/>
      <c r="E9" s="31">
        <v>0.54</v>
      </c>
    </row>
    <row r="10" spans="2:5" s="30" customFormat="1" ht="12" customHeight="1">
      <c r="B10" s="58"/>
      <c r="C10" s="58"/>
      <c r="D10" s="58"/>
      <c r="E10" s="31"/>
    </row>
    <row r="11" spans="2:5" s="30" customFormat="1" ht="12" customHeight="1">
      <c r="B11" s="58"/>
      <c r="C11" s="58"/>
      <c r="D11" s="58"/>
      <c r="E11" s="31"/>
    </row>
    <row r="12" ht="15">
      <c r="B12" s="32" t="s">
        <v>56</v>
      </c>
    </row>
    <row r="13" spans="2:5" s="30" customFormat="1" ht="12" customHeight="1">
      <c r="B13" s="58" t="s">
        <v>7</v>
      </c>
      <c r="C13" s="58"/>
      <c r="D13" s="58"/>
      <c r="E13" s="34">
        <f>80.14</f>
        <v>80.14</v>
      </c>
    </row>
    <row r="14" spans="2:5" s="30" customFormat="1" ht="12" customHeight="1">
      <c r="B14" s="58" t="s">
        <v>57</v>
      </c>
      <c r="C14" s="58"/>
      <c r="D14" s="58"/>
      <c r="E14" s="34">
        <f>1271+428.51</f>
        <v>1699.51</v>
      </c>
    </row>
    <row r="15" spans="2:5" s="30" customFormat="1" ht="12" customHeight="1">
      <c r="B15" s="58" t="s">
        <v>52</v>
      </c>
      <c r="C15" s="58"/>
      <c r="D15" s="58"/>
      <c r="E15" s="31">
        <v>141.22</v>
      </c>
    </row>
    <row r="16" spans="2:5" s="30" customFormat="1" ht="12" customHeight="1">
      <c r="B16" s="58" t="s">
        <v>53</v>
      </c>
      <c r="C16" s="58"/>
      <c r="D16" s="58"/>
      <c r="E16" s="31">
        <v>160.58</v>
      </c>
    </row>
    <row r="17" spans="2:5" s="30" customFormat="1" ht="12" customHeight="1">
      <c r="B17" s="58" t="s">
        <v>54</v>
      </c>
      <c r="C17" s="58"/>
      <c r="D17" s="58"/>
      <c r="E17" s="31">
        <v>50</v>
      </c>
    </row>
    <row r="18" spans="2:5" s="30" customFormat="1" ht="12" customHeight="1">
      <c r="B18" s="58" t="s">
        <v>55</v>
      </c>
      <c r="C18" s="58"/>
      <c r="D18" s="58"/>
      <c r="E18" s="31">
        <v>558.75</v>
      </c>
    </row>
    <row r="19" spans="2:5" s="30" customFormat="1" ht="12" customHeight="1">
      <c r="B19" s="58" t="s">
        <v>11</v>
      </c>
      <c r="C19" s="58"/>
      <c r="D19" s="58"/>
      <c r="E19" s="31">
        <v>112</v>
      </c>
    </row>
    <row r="20" spans="2:5" s="30" customFormat="1" ht="12" customHeight="1">
      <c r="B20" s="58" t="s">
        <v>11</v>
      </c>
      <c r="C20" s="58"/>
      <c r="D20" s="58"/>
      <c r="E20" s="31">
        <v>112</v>
      </c>
    </row>
    <row r="21" spans="2:5" s="30" customFormat="1" ht="12" customHeight="1">
      <c r="B21" s="58" t="s">
        <v>68</v>
      </c>
      <c r="C21" s="58"/>
      <c r="D21" s="58"/>
      <c r="E21" s="31">
        <v>731.09</v>
      </c>
    </row>
    <row r="22" spans="2:5" s="30" customFormat="1" ht="36" customHeight="1">
      <c r="B22" s="58" t="s">
        <v>69</v>
      </c>
      <c r="C22" s="58"/>
      <c r="D22" s="58"/>
      <c r="E22" s="31">
        <v>542.01</v>
      </c>
    </row>
    <row r="23" spans="2:5" s="30" customFormat="1" ht="12" customHeight="1">
      <c r="B23" s="58" t="s">
        <v>25</v>
      </c>
      <c r="C23" s="58"/>
      <c r="D23" s="58"/>
      <c r="E23" s="31">
        <v>3820</v>
      </c>
    </row>
    <row r="24" spans="2:5" s="30" customFormat="1" ht="12" customHeight="1">
      <c r="B24" s="58" t="s">
        <v>70</v>
      </c>
      <c r="C24" s="58"/>
      <c r="D24" s="58"/>
      <c r="E24" s="31">
        <v>556.16</v>
      </c>
    </row>
    <row r="25" spans="2:5" s="30" customFormat="1" ht="12" customHeight="1">
      <c r="B25" s="58" t="s">
        <v>78</v>
      </c>
      <c r="C25" s="58"/>
      <c r="D25" s="58"/>
      <c r="E25" s="31">
        <v>580.1</v>
      </c>
    </row>
    <row r="26" spans="2:5" s="30" customFormat="1" ht="12" customHeight="1">
      <c r="B26" s="35"/>
      <c r="C26" s="35"/>
      <c r="D26" s="35"/>
      <c r="E26" s="31"/>
    </row>
    <row r="27" spans="2:5" s="30" customFormat="1" ht="25.5" customHeight="1">
      <c r="B27" s="58" t="s">
        <v>27</v>
      </c>
      <c r="C27" s="58"/>
      <c r="D27" s="58"/>
      <c r="E27" s="31">
        <v>577.18</v>
      </c>
    </row>
    <row r="28" spans="2:5" s="30" customFormat="1" ht="24.75" customHeight="1">
      <c r="B28" s="58" t="s">
        <v>14</v>
      </c>
      <c r="C28" s="58"/>
      <c r="D28" s="58"/>
      <c r="E28" s="31">
        <v>629.02</v>
      </c>
    </row>
    <row r="29" spans="2:5" s="30" customFormat="1" ht="24.75" customHeight="1">
      <c r="B29" s="58" t="s">
        <v>5</v>
      </c>
      <c r="C29" s="58"/>
      <c r="D29" s="58"/>
      <c r="E29" s="31">
        <v>728.7</v>
      </c>
    </row>
    <row r="30" spans="2:5" s="30" customFormat="1" ht="24.75" customHeight="1">
      <c r="B30" s="58" t="s">
        <v>58</v>
      </c>
      <c r="C30" s="58"/>
      <c r="D30" s="58"/>
      <c r="E30" s="31">
        <v>783.57</v>
      </c>
    </row>
    <row r="31" spans="2:5" s="30" customFormat="1" ht="24.75" customHeight="1">
      <c r="B31" s="58" t="s">
        <v>20</v>
      </c>
      <c r="C31" s="58"/>
      <c r="D31" s="58"/>
      <c r="E31" s="31">
        <v>907.6</v>
      </c>
    </row>
    <row r="32" spans="2:5" s="30" customFormat="1" ht="24.75" customHeight="1">
      <c r="B32" s="58" t="s">
        <v>24</v>
      </c>
      <c r="C32" s="58"/>
      <c r="D32" s="58"/>
      <c r="E32" s="31">
        <v>1098.59</v>
      </c>
    </row>
    <row r="33" spans="2:5" s="30" customFormat="1" ht="24.75" customHeight="1">
      <c r="B33" s="58" t="s">
        <v>28</v>
      </c>
      <c r="C33" s="58"/>
      <c r="D33" s="58"/>
      <c r="E33" s="31">
        <v>1917.18</v>
      </c>
    </row>
    <row r="34" spans="2:5" s="30" customFormat="1" ht="24.75" customHeight="1">
      <c r="B34" s="58" t="s">
        <v>59</v>
      </c>
      <c r="C34" s="58"/>
      <c r="D34" s="58"/>
      <c r="E34" s="31">
        <f>E33</f>
        <v>1917.18</v>
      </c>
    </row>
    <row r="35" spans="2:5" s="30" customFormat="1" ht="12" customHeight="1">
      <c r="B35" s="58"/>
      <c r="C35" s="58"/>
      <c r="D35" s="58"/>
      <c r="E35" s="31"/>
    </row>
    <row r="36" spans="2:5" s="30" customFormat="1" ht="12" customHeight="1">
      <c r="B36" s="58"/>
      <c r="C36" s="58"/>
      <c r="D36" s="58"/>
      <c r="E36" s="31"/>
    </row>
    <row r="37" spans="2:5" s="30" customFormat="1" ht="42" customHeight="1">
      <c r="B37" s="58" t="s">
        <v>15</v>
      </c>
      <c r="C37" s="58"/>
      <c r="D37" s="58"/>
      <c r="E37" s="31">
        <v>1285.22</v>
      </c>
    </row>
    <row r="38" spans="2:5" s="30" customFormat="1" ht="24.75" customHeight="1">
      <c r="B38" s="58" t="s">
        <v>8</v>
      </c>
      <c r="C38" s="58"/>
      <c r="D38" s="58"/>
      <c r="E38" s="31">
        <v>223.42</v>
      </c>
    </row>
    <row r="39" spans="2:5" s="30" customFormat="1" ht="24.75" customHeight="1">
      <c r="B39" s="36"/>
      <c r="C39" s="36"/>
      <c r="D39" s="36"/>
      <c r="E39" s="31"/>
    </row>
    <row r="40" spans="2:5" s="30" customFormat="1" ht="22.5" customHeight="1">
      <c r="B40" s="58" t="s">
        <v>3</v>
      </c>
      <c r="C40" s="58"/>
      <c r="D40" s="58"/>
      <c r="E40" s="31">
        <v>482.38</v>
      </c>
    </row>
    <row r="41" spans="2:5" s="30" customFormat="1" ht="22.5" customHeight="1">
      <c r="B41" s="36"/>
      <c r="C41" s="36"/>
      <c r="D41" s="36"/>
      <c r="E41" s="31"/>
    </row>
    <row r="42" spans="2:5" s="30" customFormat="1" ht="37.5" customHeight="1">
      <c r="B42" s="58" t="s">
        <v>26</v>
      </c>
      <c r="C42" s="58"/>
      <c r="D42" s="58"/>
      <c r="E42" s="31">
        <v>1541.75</v>
      </c>
    </row>
    <row r="43" spans="2:5" s="30" customFormat="1" ht="37.5" customHeight="1">
      <c r="B43" s="58" t="s">
        <v>2</v>
      </c>
      <c r="C43" s="58"/>
      <c r="D43" s="58"/>
      <c r="E43" s="31">
        <v>1730.92</v>
      </c>
    </row>
    <row r="44" spans="2:5" s="30" customFormat="1" ht="37.5" customHeight="1">
      <c r="B44" s="58" t="s">
        <v>23</v>
      </c>
      <c r="C44" s="58"/>
      <c r="D44" s="58"/>
      <c r="E44" s="31">
        <v>2554.33</v>
      </c>
    </row>
    <row r="45" spans="2:5" s="30" customFormat="1" ht="37.5" customHeight="1">
      <c r="B45" s="58" t="s">
        <v>61</v>
      </c>
      <c r="C45" s="58"/>
      <c r="D45" s="58"/>
      <c r="E45" s="31">
        <v>2623.43</v>
      </c>
    </row>
    <row r="46" spans="2:5" s="30" customFormat="1" ht="37.5" customHeight="1">
      <c r="B46" s="58" t="s">
        <v>60</v>
      </c>
      <c r="C46" s="58"/>
      <c r="D46" s="58"/>
      <c r="E46" s="31">
        <v>2719.26</v>
      </c>
    </row>
    <row r="47" spans="2:5" s="30" customFormat="1" ht="14.25" customHeight="1">
      <c r="B47" s="58" t="s">
        <v>62</v>
      </c>
      <c r="C47" s="58"/>
      <c r="D47" s="58"/>
      <c r="E47" s="31">
        <v>2096.57</v>
      </c>
    </row>
    <row r="48" spans="2:5" s="30" customFormat="1" ht="15">
      <c r="B48" s="58" t="s">
        <v>63</v>
      </c>
      <c r="C48" s="58"/>
      <c r="D48" s="58"/>
      <c r="E48" s="31">
        <f>E54*2</f>
        <v>1441.68</v>
      </c>
    </row>
    <row r="49" spans="2:5" s="30" customFormat="1" ht="15">
      <c r="B49" s="58" t="s">
        <v>64</v>
      </c>
      <c r="C49" s="58"/>
      <c r="D49" s="58"/>
      <c r="E49" s="31">
        <f>E54+E55</f>
        <v>1613.3200000000002</v>
      </c>
    </row>
    <row r="50" spans="2:5" s="30" customFormat="1" ht="14.25" customHeight="1">
      <c r="B50" s="58" t="s">
        <v>30</v>
      </c>
      <c r="C50" s="58"/>
      <c r="D50" s="58"/>
      <c r="E50" s="31">
        <f>E54+E56</f>
        <v>1719.76</v>
      </c>
    </row>
    <row r="51" spans="2:5" s="30" customFormat="1" ht="14.25" customHeight="1">
      <c r="B51" s="58" t="s">
        <v>50</v>
      </c>
      <c r="C51" s="58"/>
      <c r="D51" s="58"/>
      <c r="E51" s="31">
        <f>E54+E57</f>
        <v>1761.5619003228362</v>
      </c>
    </row>
    <row r="52" spans="2:5" s="30" customFormat="1" ht="14.25" customHeight="1">
      <c r="B52" s="58" t="s">
        <v>80</v>
      </c>
      <c r="C52" s="58"/>
      <c r="D52" s="58"/>
      <c r="E52" s="31">
        <v>2540</v>
      </c>
    </row>
    <row r="53" spans="2:5" s="30" customFormat="1" ht="12" customHeight="1">
      <c r="B53" s="58"/>
      <c r="C53" s="58"/>
      <c r="D53" s="58"/>
      <c r="E53" s="31"/>
    </row>
    <row r="54" spans="2:5" s="30" customFormat="1" ht="15">
      <c r="B54" s="58" t="s">
        <v>71</v>
      </c>
      <c r="C54" s="58"/>
      <c r="D54" s="58"/>
      <c r="E54" s="31">
        <v>720.84</v>
      </c>
    </row>
    <row r="55" spans="2:5" s="30" customFormat="1" ht="15" customHeight="1">
      <c r="B55" s="58" t="s">
        <v>72</v>
      </c>
      <c r="C55" s="58"/>
      <c r="D55" s="58"/>
      <c r="E55" s="31">
        <v>892.48</v>
      </c>
    </row>
    <row r="56" spans="2:5" s="30" customFormat="1" ht="14.25" customHeight="1">
      <c r="B56" s="58" t="s">
        <v>73</v>
      </c>
      <c r="C56" s="58"/>
      <c r="D56" s="58"/>
      <c r="E56" s="31">
        <v>998.92</v>
      </c>
    </row>
    <row r="57" spans="2:5" s="30" customFormat="1" ht="14.25" customHeight="1">
      <c r="B57" s="58" t="s">
        <v>74</v>
      </c>
      <c r="C57" s="58"/>
      <c r="D57" s="58"/>
      <c r="E57" s="14">
        <f>'[1]2017 год'!$J$166</f>
        <v>1040.7219003228363</v>
      </c>
    </row>
    <row r="58" spans="2:6" s="30" customFormat="1" ht="15" customHeight="1">
      <c r="B58" s="58" t="s">
        <v>75</v>
      </c>
      <c r="C58" s="58"/>
      <c r="D58" s="58"/>
      <c r="E58" s="14">
        <f>'[1]2017 год'!$J$177</f>
        <v>1423.8940268246333</v>
      </c>
      <c r="F58" s="37"/>
    </row>
    <row r="59" spans="2:5" s="30" customFormat="1" ht="15" customHeight="1">
      <c r="B59" s="58"/>
      <c r="C59" s="58"/>
      <c r="D59" s="58"/>
      <c r="E59" s="14"/>
    </row>
    <row r="60" spans="2:6" s="30" customFormat="1" ht="15" customHeight="1">
      <c r="B60" s="58" t="s">
        <v>76</v>
      </c>
      <c r="C60" s="58"/>
      <c r="D60" s="58"/>
      <c r="E60" s="14">
        <f>'[1]2017 год'!$J$189</f>
        <v>7669.393914751781</v>
      </c>
      <c r="F60" s="37"/>
    </row>
    <row r="61" spans="2:5" s="30" customFormat="1" ht="15" customHeight="1">
      <c r="B61" s="58" t="s">
        <v>77</v>
      </c>
      <c r="C61" s="58"/>
      <c r="D61" s="58"/>
      <c r="E61" s="14">
        <f>'[1]2017 год'!$J$201</f>
        <v>11278.410667718827</v>
      </c>
    </row>
    <row r="62" spans="2:5" s="30" customFormat="1" ht="14.25" customHeight="1">
      <c r="B62" s="36"/>
      <c r="C62" s="36"/>
      <c r="D62" s="36"/>
      <c r="E62" s="31"/>
    </row>
    <row r="63" spans="2:5" s="30" customFormat="1" ht="12" customHeight="1">
      <c r="B63" s="58" t="s">
        <v>65</v>
      </c>
      <c r="C63" s="58"/>
      <c r="D63" s="58"/>
      <c r="E63" s="31">
        <v>68.68</v>
      </c>
    </row>
    <row r="64" spans="2:5" s="30" customFormat="1" ht="12" customHeight="1">
      <c r="B64" s="58"/>
      <c r="C64" s="58"/>
      <c r="D64" s="58"/>
      <c r="E64" s="31"/>
    </row>
    <row r="65" spans="2:5" s="30" customFormat="1" ht="22.5" customHeight="1">
      <c r="B65" s="58" t="s">
        <v>13</v>
      </c>
      <c r="C65" s="58"/>
      <c r="D65" s="58"/>
      <c r="E65" s="31">
        <v>565.23</v>
      </c>
    </row>
    <row r="66" spans="2:5" s="30" customFormat="1" ht="23.25" customHeight="1">
      <c r="B66" s="58" t="s">
        <v>12</v>
      </c>
      <c r="C66" s="58"/>
      <c r="D66" s="58"/>
      <c r="E66" s="31">
        <v>283.85</v>
      </c>
    </row>
    <row r="67" spans="2:5" s="30" customFormat="1" ht="40.5" customHeight="1">
      <c r="B67" s="58" t="s">
        <v>66</v>
      </c>
      <c r="C67" s="58"/>
      <c r="D67" s="58"/>
      <c r="E67" s="31">
        <v>1396.29</v>
      </c>
    </row>
    <row r="68" spans="2:5" s="30" customFormat="1" ht="27" customHeight="1">
      <c r="B68" s="58" t="s">
        <v>67</v>
      </c>
      <c r="C68" s="58"/>
      <c r="D68" s="58"/>
      <c r="E68" s="31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2019-10-29T06:47:42Z</dcterms:modified>
  <cp:category/>
  <cp:version/>
  <cp:contentType/>
  <cp:contentStatus/>
</cp:coreProperties>
</file>