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<sst xmlns="http://schemas.openxmlformats.org/spreadsheetml/2006/main" count="105" uniqueCount="91">
  <si>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</si>
  <si>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</si>
  <si>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</si>
  <si>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</si>
  <si>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</si>
  <si>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</si>
  <si>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</si>
  <si>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</si>
  <si>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</si>
  <si>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</si>
  <si>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</si>
  <si>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</si>
  <si>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</si>
  <si>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</si>
  <si>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</si>
  <si>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патрона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</si>
  <si>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</si>
  <si>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</si>
  <si>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</si>
  <si>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</si>
  <si>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</si>
  <si>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</si>
  <si>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</si>
  <si>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</si>
  <si>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</si>
  <si>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</si>
  <si>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</si>
  <si>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</si>
  <si>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</si>
  <si>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</si>
  <si>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</si>
  <si>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</si>
  <si>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</si>
  <si>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</si>
  <si>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</si>
  <si>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</si>
  <si>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</si>
  <si>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</si>
  <si>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</si>
  <si>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</si>
  <si>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</si>
  <si>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</si>
  <si>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11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</si>
  <si>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</si>
  <si>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</si>
  <si>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</si>
  <si>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</si>
  <si>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</si>
  <si>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</si>
  <si>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</si>
  <si>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</si>
  <si>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</si>
  <si>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</si>
  <si>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</si>
  <si>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</si>
  <si>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</si>
  <si>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</si>
  <si>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</si>
  <si>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</si>
  <si>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</si>
  <si>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</si>
  <si>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</si>
  <si>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</si>
  <si>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</si>
  <si>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</si>
  <si>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</si>
  <si>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Установка прутков на лестничных маршах 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</si>
  <si>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</si>
  <si>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</si>
  <si>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</si>
  <si>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</si>
  <si>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</si>
  <si>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</si>
  <si>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</si>
  <si>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</si>
  <si>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</si>
  <si>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</si>
  <si>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</si>
  <si>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</si>
  <si>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Поверка общедомовых приборов учета ТУ, замена датчика</t>
  </si>
  <si>
    <t>Смена светильников</t>
  </si>
  <si>
    <t>Установка фильтра диаметром 50мм</t>
  </si>
  <si>
    <t>Смена отметов</t>
  </si>
  <si>
    <t>Ремонт отдельных мест покрытия из асбоцементных листов: обыкновенного профиля</t>
  </si>
  <si>
    <t>Изготовление и монтаж дверей (электрощитовая)</t>
  </si>
  <si>
    <t>Сумма</t>
  </si>
  <si>
    <t>Количество</t>
  </si>
  <si>
    <t xml:space="preserve">общая площадь </t>
  </si>
  <si>
    <t>чердак</t>
  </si>
  <si>
    <t>стояки</t>
  </si>
  <si>
    <t xml:space="preserve">Начислено по дому: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</si>
</sst>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35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0" xfId="43" applyBorder="1" applyAlignment="1" quotePrefix="1">
      <alignment horizontal="left" vertical="top" wrapText="1"/>
      <protection/>
    </xf>
    <xf numFmtId="2" fontId="28" fillId="0" borderId="12" xfId="39" applyNumberFormat="1" applyBorder="1" applyAlignment="1" quotePrefix="1">
      <alignment vertical="top" wrapText="1"/>
      <protection/>
    </xf>
    <xf numFmtId="2" fontId="50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0" borderId="13" xfId="42" applyNumberFormat="1" applyBorder="1" applyAlignment="1" quotePrefix="1">
      <alignment horizontal="right" vertical="center" wrapText="1"/>
      <protection/>
    </xf>
    <xf numFmtId="0" fontId="26" fillId="0" borderId="0" xfId="0" applyFont="1" applyBorder="1" applyAlignment="1">
      <alignment wrapText="1"/>
    </xf>
    <xf numFmtId="0" fontId="50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0" fillId="35" borderId="0" xfId="42" applyNumberFormat="1" applyFont="1" applyFill="1" applyBorder="1" applyAlignment="1" quotePrefix="1">
      <alignment horizontal="right" vertical="center" wrapText="1"/>
      <protection/>
    </xf>
    <xf numFmtId="0" fontId="50" fillId="0" borderId="0" xfId="43" applyFont="1" applyBorder="1" applyAlignment="1" quotePrefix="1">
      <alignment horizontal="center" vertical="top" wrapText="1"/>
      <protection/>
    </xf>
    <xf numFmtId="0" fontId="50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0" fontId="27" fillId="0" borderId="0" xfId="33" applyAlignment="1" quotePrefix="1">
      <alignment horizontal="center" vertical="center" wrapText="1"/>
      <protection/>
    </xf>
    <xf numFmtId="0" fontId="29" fillId="0" borderId="13" xfId="43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14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0" xfId="43" applyBorder="1" applyAlignment="1" quotePrefix="1">
      <alignment horizontal="left" vertical="top" wrapText="1"/>
      <protection/>
    </xf>
    <xf numFmtId="0" fontId="29" fillId="0" borderId="17" xfId="43" applyBorder="1" applyAlignment="1" quotePrefix="1">
      <alignment horizontal="left" vertical="top" wrapText="1"/>
      <protection/>
    </xf>
    <xf numFmtId="0" fontId="29" fillId="0" borderId="18" xfId="43" applyBorder="1" applyAlignment="1" quotePrefix="1">
      <alignment horizontal="left" vertical="top" wrapText="1"/>
      <protection/>
    </xf>
    <xf numFmtId="0" fontId="29" fillId="0" borderId="19" xfId="43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21" xfId="37" applyBorder="1" applyAlignment="1" quotePrefix="1">
      <alignment horizontal="left" vertical="top" wrapText="1"/>
      <protection/>
    </xf>
    <xf numFmtId="0" fontId="29" fillId="0" borderId="22" xfId="37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4" fontId="28" fillId="0" borderId="23" xfId="47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21" borderId="24" xfId="41" applyBorder="1" applyAlignment="1" quotePrefix="1">
      <alignment horizontal="center" vertical="center" wrapText="1"/>
      <protection/>
    </xf>
    <xf numFmtId="0" fontId="28" fillId="21" borderId="20" xfId="41" applyBorder="1" applyAlignment="1" quotePrefix="1">
      <alignment horizontal="center" vertical="center" wrapText="1"/>
      <protection/>
    </xf>
    <xf numFmtId="0" fontId="28" fillId="20" borderId="24" xfId="40" applyFont="1" applyBorder="1" applyAlignment="1" quotePrefix="1">
      <alignment horizontal="left" vertical="center" wrapText="1"/>
      <protection/>
    </xf>
    <xf numFmtId="0" fontId="0" fillId="0" borderId="20" xfId="0" applyBorder="1" applyAlignment="1">
      <alignment wrapText="1"/>
    </xf>
    <xf numFmtId="0" fontId="50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76">
          <cell r="D76">
            <v>284489.08</v>
          </cell>
          <cell r="E76">
            <v>282776.05000000005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="110" zoomScaleNormal="110" zoomScalePageLayoutView="0" workbookViewId="0" topLeftCell="A1">
      <selection activeCell="B11" sqref="B11:D1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3.574218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1" customFormat="1" ht="24" customHeight="1">
      <c r="A1" s="38" t="s">
        <v>51</v>
      </c>
      <c r="B1" s="38"/>
      <c r="C1" s="38"/>
      <c r="D1" s="38"/>
      <c r="E1" s="38"/>
    </row>
    <row r="2" spans="2:5" s="4" customFormat="1" ht="12" customHeight="1">
      <c r="B2" s="3" t="s">
        <v>0</v>
      </c>
      <c r="E2" s="9"/>
    </row>
    <row r="3" spans="2:12" ht="21" customHeight="1">
      <c r="B3" s="57" t="s">
        <v>1</v>
      </c>
      <c r="C3" s="58"/>
      <c r="D3" s="58"/>
      <c r="E3" s="27" t="s">
        <v>85</v>
      </c>
      <c r="H3" s="52" t="s">
        <v>86</v>
      </c>
      <c r="I3" s="52"/>
      <c r="J3" s="52"/>
      <c r="K3" s="52"/>
      <c r="L3" s="52"/>
    </row>
    <row r="4" spans="2:12" ht="15" customHeight="1" thickBot="1">
      <c r="B4" s="59" t="s">
        <v>42</v>
      </c>
      <c r="C4" s="60"/>
      <c r="D4" s="60"/>
      <c r="E4" s="60"/>
      <c r="H4" s="28" t="s">
        <v>32</v>
      </c>
      <c r="I4" s="28" t="s">
        <v>87</v>
      </c>
      <c r="J4" s="28" t="s">
        <v>49</v>
      </c>
      <c r="K4" s="28" t="s">
        <v>88</v>
      </c>
      <c r="L4" s="28" t="s">
        <v>89</v>
      </c>
    </row>
    <row r="5" spans="2:12" ht="12" customHeight="1" hidden="1" thickBot="1">
      <c r="B5" s="48" t="s">
        <v>31</v>
      </c>
      <c r="C5" s="49"/>
      <c r="D5" s="49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8.5" customHeight="1" thickBot="1">
      <c r="B6" s="48" t="s">
        <v>43</v>
      </c>
      <c r="C6" s="49"/>
      <c r="D6" s="49"/>
      <c r="E6" s="11">
        <f>2.05*J6*12+J6*2*2.05+2.05*4*J6</f>
        <v>16309.799999999997</v>
      </c>
      <c r="H6" s="7">
        <v>40</v>
      </c>
      <c r="I6" s="7">
        <v>1548.5</v>
      </c>
      <c r="J6" s="7">
        <v>442</v>
      </c>
      <c r="K6" s="7">
        <f>J6</f>
        <v>442</v>
      </c>
      <c r="L6" s="8">
        <v>28</v>
      </c>
    </row>
    <row r="7" spans="2:12" ht="36" customHeight="1">
      <c r="B7" s="48" t="s">
        <v>37</v>
      </c>
      <c r="C7" s="49"/>
      <c r="D7" s="49"/>
      <c r="E7" s="11">
        <f>(I6*2.05*2)</f>
        <v>6348.849999999999</v>
      </c>
      <c r="H7" s="25"/>
      <c r="I7" s="25"/>
      <c r="J7" s="25"/>
      <c r="K7" s="25"/>
      <c r="L7" s="25"/>
    </row>
    <row r="8" spans="2:5" ht="12" customHeight="1">
      <c r="B8" s="48" t="s">
        <v>38</v>
      </c>
      <c r="C8" s="49"/>
      <c r="D8" s="49"/>
      <c r="E8" s="11">
        <f>I6*2.05*2</f>
        <v>6348.849999999999</v>
      </c>
    </row>
    <row r="9" spans="2:5" ht="12" customHeight="1" hidden="1">
      <c r="B9" s="48" t="s">
        <v>39</v>
      </c>
      <c r="C9" s="49"/>
      <c r="D9" s="49"/>
      <c r="E9" s="11"/>
    </row>
    <row r="10" spans="2:5" ht="24" customHeight="1">
      <c r="B10" s="48" t="s">
        <v>40</v>
      </c>
      <c r="C10" s="49"/>
      <c r="D10" s="49"/>
      <c r="E10" s="11">
        <f>(3*121.53*2*I6/1000)*3</f>
        <v>3387.405690000001</v>
      </c>
    </row>
    <row r="11" spans="2:5" ht="12" customHeight="1">
      <c r="B11" s="48" t="s">
        <v>17</v>
      </c>
      <c r="C11" s="49"/>
      <c r="D11" s="49"/>
      <c r="E11" s="11">
        <f>12*I6*0.76</f>
        <v>14122.32</v>
      </c>
    </row>
    <row r="12" spans="2:5" ht="12" customHeight="1">
      <c r="B12" s="48" t="s">
        <v>19</v>
      </c>
      <c r="C12" s="49"/>
      <c r="D12" s="49"/>
      <c r="E12" s="11">
        <f>12*I6*4.53</f>
        <v>84176.46</v>
      </c>
    </row>
    <row r="13" spans="2:5" ht="12" customHeight="1">
      <c r="B13" s="48" t="s">
        <v>20</v>
      </c>
      <c r="C13" s="49"/>
      <c r="D13" s="49"/>
      <c r="E13" s="11">
        <f>1*L6*286.7</f>
        <v>8027.599999999999</v>
      </c>
    </row>
    <row r="14" spans="2:5" ht="12" customHeight="1">
      <c r="B14" s="48" t="s">
        <v>18</v>
      </c>
      <c r="C14" s="49"/>
      <c r="D14" s="49"/>
      <c r="E14" s="11">
        <f>12*I6*0.54</f>
        <v>10034.28</v>
      </c>
    </row>
    <row r="15" spans="2:5" ht="12" customHeight="1">
      <c r="B15" s="50" t="s">
        <v>23</v>
      </c>
      <c r="C15" s="51"/>
      <c r="D15" s="51"/>
      <c r="E15" s="11">
        <v>15000</v>
      </c>
    </row>
    <row r="16" spans="2:5" ht="6" customHeight="1">
      <c r="B16" s="42" t="s">
        <v>22</v>
      </c>
      <c r="C16" s="43"/>
      <c r="D16" s="43"/>
      <c r="E16" s="41">
        <f>12*I6*0.98</f>
        <v>18210.36</v>
      </c>
    </row>
    <row r="17" spans="2:5" ht="6" customHeight="1">
      <c r="B17" s="44"/>
      <c r="C17" s="45"/>
      <c r="D17" s="45"/>
      <c r="E17" s="41"/>
    </row>
    <row r="18" spans="2:5" ht="6" customHeight="1">
      <c r="B18" s="42" t="s">
        <v>41</v>
      </c>
      <c r="C18" s="43"/>
      <c r="D18" s="43"/>
      <c r="E18" s="41">
        <f>12*I6*2.1</f>
        <v>39022.200000000004</v>
      </c>
    </row>
    <row r="19" spans="2:5" ht="6" customHeight="1">
      <c r="B19" s="44"/>
      <c r="C19" s="45"/>
      <c r="D19" s="45"/>
      <c r="E19" s="41"/>
    </row>
    <row r="20" spans="2:5" s="4" customFormat="1" ht="12" customHeight="1">
      <c r="B20" s="46" t="s">
        <v>79</v>
      </c>
      <c r="C20" s="47"/>
      <c r="D20" s="47"/>
      <c r="E20" s="11">
        <f>15405+3000</f>
        <v>18405</v>
      </c>
    </row>
    <row r="21" spans="2:5" ht="12" customHeight="1">
      <c r="B21" s="39" t="s">
        <v>44</v>
      </c>
      <c r="C21" s="39"/>
      <c r="D21" s="39"/>
      <c r="E21" s="26">
        <f>12*I6*0.37</f>
        <v>6875.34</v>
      </c>
    </row>
    <row r="22" spans="2:5" ht="12" customHeight="1">
      <c r="B22" s="39" t="s">
        <v>45</v>
      </c>
      <c r="C22" s="39"/>
      <c r="D22" s="39"/>
      <c r="E22" s="26">
        <f>H6*2*70%*2*137.35*0.38</f>
        <v>5845.616</v>
      </c>
    </row>
    <row r="23" spans="2:5" ht="12" customHeight="1">
      <c r="B23" s="39" t="s">
        <v>46</v>
      </c>
      <c r="C23" s="39"/>
      <c r="D23" s="39"/>
      <c r="E23" s="26">
        <f>H6*70%*2*137.35*0.38</f>
        <v>2922.808</v>
      </c>
    </row>
    <row r="24" spans="2:5" s="18" customFormat="1" ht="12" customHeight="1">
      <c r="B24" s="39" t="s">
        <v>47</v>
      </c>
      <c r="C24" s="39"/>
      <c r="D24" s="39"/>
      <c r="E24" s="29">
        <f>68.68*20</f>
        <v>1373.6000000000001</v>
      </c>
    </row>
    <row r="25" spans="2:5" s="18" customFormat="1" ht="12" customHeight="1">
      <c r="B25" s="39" t="s">
        <v>4</v>
      </c>
      <c r="C25" s="39"/>
      <c r="D25" s="39"/>
      <c r="E25" s="29">
        <f>68.68*7</f>
        <v>480.76000000000005</v>
      </c>
    </row>
    <row r="26" spans="2:5" s="18" customFormat="1" ht="12" customHeight="1">
      <c r="B26" s="39" t="s">
        <v>48</v>
      </c>
      <c r="C26" s="39"/>
      <c r="D26" s="39"/>
      <c r="E26" s="29">
        <f>68.68*18</f>
        <v>1236.2400000000002</v>
      </c>
    </row>
    <row r="27" spans="2:5" s="18" customFormat="1" ht="12" customHeight="1">
      <c r="B27" s="39" t="s">
        <v>6</v>
      </c>
      <c r="C27" s="39"/>
      <c r="D27" s="39"/>
      <c r="E27" s="29">
        <f>2*цены!E13</f>
        <v>160.28</v>
      </c>
    </row>
    <row r="28" spans="2:5" s="18" customFormat="1" ht="12" customHeight="1">
      <c r="B28" s="39" t="s">
        <v>53</v>
      </c>
      <c r="C28" s="39"/>
      <c r="D28" s="39"/>
      <c r="E28" s="29">
        <f>2*цены!E16</f>
        <v>321.16</v>
      </c>
    </row>
    <row r="29" spans="2:5" ht="12" customHeight="1">
      <c r="B29" s="39" t="s">
        <v>15</v>
      </c>
      <c r="C29" s="39"/>
      <c r="D29" s="39"/>
      <c r="E29" s="29">
        <v>50</v>
      </c>
    </row>
    <row r="30" spans="2:5" s="18" customFormat="1" ht="12" customHeight="1">
      <c r="B30" s="39" t="s">
        <v>3</v>
      </c>
      <c r="C30" s="39"/>
      <c r="D30" s="39"/>
      <c r="E30" s="29">
        <f>цены!E40</f>
        <v>482.38</v>
      </c>
    </row>
    <row r="31" spans="2:5" s="21" customFormat="1" ht="12" customHeight="1">
      <c r="B31" s="39" t="s">
        <v>10</v>
      </c>
      <c r="C31" s="39"/>
      <c r="D31" s="39"/>
      <c r="E31" s="29">
        <f>20*25.43</f>
        <v>508.6</v>
      </c>
    </row>
    <row r="32" spans="2:5" ht="12" customHeight="1">
      <c r="B32" s="39" t="s">
        <v>66</v>
      </c>
      <c r="C32" s="39"/>
      <c r="D32" s="39"/>
      <c r="E32" s="29">
        <f>188</f>
        <v>188</v>
      </c>
    </row>
    <row r="33" spans="2:5" s="21" customFormat="1" ht="12" customHeight="1">
      <c r="B33" s="39" t="s">
        <v>82</v>
      </c>
      <c r="C33" s="39"/>
      <c r="D33" s="39"/>
      <c r="E33" s="29">
        <f>553.9*1</f>
        <v>553.9</v>
      </c>
    </row>
    <row r="34" spans="2:5" s="21" customFormat="1" ht="11.25" customHeight="1">
      <c r="B34" s="39" t="s">
        <v>83</v>
      </c>
      <c r="C34" s="40"/>
      <c r="D34" s="40"/>
      <c r="E34" s="26">
        <f>596.29*1.98*4</f>
        <v>4722.6168</v>
      </c>
    </row>
    <row r="35" spans="2:5" s="21" customFormat="1" ht="12" customHeight="1">
      <c r="B35" s="39" t="s">
        <v>84</v>
      </c>
      <c r="C35" s="39"/>
      <c r="D35" s="39"/>
      <c r="E35" s="29">
        <v>5665.25</v>
      </c>
    </row>
    <row r="36" spans="2:5" s="4" customFormat="1" ht="12" customHeight="1">
      <c r="B36" s="12"/>
      <c r="C36" s="12"/>
      <c r="D36" s="12"/>
      <c r="E36" s="14">
        <f>SUM(E5:E35)</f>
        <v>270779.67649000004</v>
      </c>
    </row>
    <row r="37" spans="3:5" ht="12" customHeight="1">
      <c r="C37" s="19" t="s">
        <v>90</v>
      </c>
      <c r="D37" s="53">
        <f>'[2]Лист2'!$D$76</f>
        <v>284489.08</v>
      </c>
      <c r="E37" s="54"/>
    </row>
    <row r="38" spans="3:5" ht="12" customHeight="1">
      <c r="C38" s="2" t="s">
        <v>8</v>
      </c>
      <c r="D38" s="55">
        <f>'[2]Лист2'!$E$76</f>
        <v>282776.05000000005</v>
      </c>
      <c r="E38" s="56"/>
    </row>
    <row r="39" spans="3:5" ht="12" customHeight="1">
      <c r="C39" s="2" t="s">
        <v>9</v>
      </c>
      <c r="D39" s="13"/>
      <c r="E39" s="10">
        <f>E36*1.18</f>
        <v>319520.0182582</v>
      </c>
    </row>
    <row r="40" s="4" customFormat="1" ht="303.75" customHeight="1"/>
    <row r="41" s="21" customFormat="1" ht="24" customHeight="1"/>
    <row r="42" s="4" customFormat="1" ht="12" customHeight="1"/>
    <row r="43" ht="21" customHeight="1">
      <c r="E43" s="1"/>
    </row>
    <row r="44" ht="15" customHeight="1">
      <c r="E44" s="1"/>
    </row>
    <row r="45" ht="12" customHeight="1" hidden="1" thickBot="1">
      <c r="E45" s="1"/>
    </row>
    <row r="46" ht="29.25" customHeight="1">
      <c r="E46" s="1"/>
    </row>
    <row r="47" ht="36" customHeight="1">
      <c r="E47" s="1"/>
    </row>
    <row r="48" ht="12" customHeight="1">
      <c r="E48" s="1"/>
    </row>
    <row r="49" ht="12" customHeight="1" hidden="1">
      <c r="E49" s="1"/>
    </row>
    <row r="50" ht="12" customHeight="1">
      <c r="E50" s="1"/>
    </row>
    <row r="51" ht="12" customHeight="1">
      <c r="E51" s="1"/>
    </row>
    <row r="52" ht="12" customHeight="1">
      <c r="E52" s="1"/>
    </row>
    <row r="53" ht="12" customHeight="1">
      <c r="E53" s="1"/>
    </row>
    <row r="54" ht="12" customHeight="1">
      <c r="E54" s="1"/>
    </row>
    <row r="55" ht="12" customHeight="1">
      <c r="E55" s="1"/>
    </row>
    <row r="56" ht="6" customHeight="1">
      <c r="E56" s="1"/>
    </row>
    <row r="57" ht="6" customHeight="1">
      <c r="E57" s="1"/>
    </row>
    <row r="58" ht="6" customHeight="1">
      <c r="E58" s="1"/>
    </row>
    <row r="59" ht="6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s="16" customFormat="1" ht="12" customHeight="1"/>
    <row r="64" s="18" customFormat="1" ht="12" customHeight="1"/>
    <row r="65" s="18" customFormat="1" ht="12" customHeight="1"/>
    <row r="66" s="18" customFormat="1" ht="12" customHeight="1"/>
    <row r="67" s="18" customFormat="1" ht="12" customHeight="1"/>
    <row r="68" s="18" customFormat="1" ht="12" customHeight="1"/>
    <row r="69" s="18" customFormat="1" ht="12" customHeight="1"/>
    <row r="70" s="18" customFormat="1" ht="12" customHeight="1"/>
    <row r="71" s="21" customFormat="1" ht="12" customHeight="1"/>
    <row r="72" ht="12" customHeight="1">
      <c r="E72" s="1"/>
    </row>
    <row r="73" s="20" customFormat="1" ht="12" customHeight="1"/>
    <row r="74" s="20" customFormat="1" ht="12" customHeight="1"/>
    <row r="75" s="21" customFormat="1" ht="12" customHeight="1"/>
    <row r="76" s="21" customFormat="1" ht="12" customHeight="1"/>
    <row r="77" s="21" customFormat="1" ht="12" customHeight="1"/>
    <row r="78" s="4" customFormat="1" ht="12" customHeight="1"/>
    <row r="79" ht="12" customHeight="1">
      <c r="E79" s="1"/>
    </row>
    <row r="80" ht="12" customHeight="1">
      <c r="E80" s="1"/>
    </row>
    <row r="81" ht="12" customHeight="1">
      <c r="E81" s="1"/>
    </row>
    <row r="82" s="4" customFormat="1" ht="288.75" customHeight="1"/>
    <row r="83" s="21" customFormat="1" ht="24" customHeight="1"/>
    <row r="84" s="4" customFormat="1" ht="12" customHeight="1"/>
    <row r="85" ht="21" customHeight="1">
      <c r="E85" s="1"/>
    </row>
    <row r="86" ht="15" customHeight="1">
      <c r="E86" s="1"/>
    </row>
    <row r="87" ht="12" customHeight="1" hidden="1" thickBot="1">
      <c r="E87" s="1"/>
    </row>
    <row r="88" ht="24.75" customHeight="1">
      <c r="E88" s="1"/>
    </row>
    <row r="89" ht="36" customHeight="1">
      <c r="E89" s="1"/>
    </row>
    <row r="90" ht="12" customHeight="1">
      <c r="E90" s="1"/>
    </row>
    <row r="91" ht="12" customHeight="1" hidden="1">
      <c r="E91" s="1"/>
    </row>
    <row r="92" ht="12" customHeight="1">
      <c r="E92" s="1"/>
    </row>
    <row r="93" ht="12" customHeight="1">
      <c r="E93" s="1"/>
    </row>
    <row r="94" ht="12" customHeight="1">
      <c r="E94" s="1"/>
    </row>
    <row r="95" ht="12" customHeight="1">
      <c r="E95" s="1"/>
    </row>
    <row r="96" ht="12" customHeight="1">
      <c r="E96" s="1"/>
    </row>
    <row r="97" ht="12" customHeight="1">
      <c r="E97" s="1"/>
    </row>
    <row r="98" ht="6" customHeight="1">
      <c r="E98" s="1"/>
    </row>
    <row r="99" ht="6" customHeight="1">
      <c r="E99" s="1"/>
    </row>
    <row r="100" ht="6" customHeight="1">
      <c r="E100" s="1"/>
    </row>
    <row r="101" ht="6" customHeight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s="18" customFormat="1" ht="12" customHeight="1"/>
    <row r="106" s="18" customFormat="1" ht="12" customHeight="1"/>
    <row r="107" s="18" customFormat="1" ht="12" customHeight="1"/>
    <row r="108" s="18" customFormat="1" ht="12" customHeight="1"/>
    <row r="109" s="18" customFormat="1" ht="12" customHeight="1"/>
    <row r="110" ht="12" customHeight="1">
      <c r="E110" s="1"/>
    </row>
    <row r="111" ht="12" customHeight="1">
      <c r="E111" s="1"/>
    </row>
    <row r="112" s="18" customFormat="1" ht="12" customHeight="1"/>
    <row r="113" ht="13.5" customHeight="1">
      <c r="E113" s="1"/>
    </row>
    <row r="114" s="21" customFormat="1" ht="12" customHeight="1"/>
    <row r="115" s="20" customFormat="1" ht="12" customHeight="1"/>
    <row r="116" s="20" customFormat="1" ht="12" customHeight="1"/>
    <row r="117" s="20" customFormat="1" ht="12" customHeight="1"/>
    <row r="118" ht="12" customHeight="1">
      <c r="E118" s="1"/>
    </row>
    <row r="119" ht="12" customHeight="1">
      <c r="E119" s="1"/>
    </row>
    <row r="120" s="23" customFormat="1" ht="12" customHeight="1"/>
    <row r="121" s="21" customFormat="1" ht="12" customHeight="1"/>
    <row r="122" s="24" customFormat="1" ht="13.5" customHeight="1"/>
    <row r="123" s="23" customFormat="1" ht="12" customHeight="1"/>
    <row r="124" s="21" customFormat="1" ht="12" customHeight="1"/>
    <row r="125" s="21" customFormat="1" ht="12" customHeight="1"/>
    <row r="126" s="4" customFormat="1" ht="12" customHeight="1"/>
    <row r="127" ht="12" customHeight="1">
      <c r="E127" s="1"/>
    </row>
    <row r="128" ht="12" customHeight="1">
      <c r="E128" s="1"/>
    </row>
    <row r="129" ht="12" customHeight="1">
      <c r="E129" s="1"/>
    </row>
    <row r="130" s="4" customFormat="1" ht="213" customHeight="1"/>
    <row r="131" s="21" customFormat="1" ht="24" customHeight="1"/>
    <row r="132" s="4" customFormat="1" ht="12" customHeight="1"/>
    <row r="133" ht="21" customHeight="1">
      <c r="E133" s="1"/>
    </row>
    <row r="134" ht="15" customHeight="1">
      <c r="E134" s="1"/>
    </row>
    <row r="135" ht="12" customHeight="1" hidden="1" thickBot="1">
      <c r="E135" s="1"/>
    </row>
    <row r="136" ht="27.75" customHeight="1">
      <c r="E136" s="1"/>
    </row>
    <row r="137" ht="36" customHeight="1">
      <c r="E137" s="1"/>
    </row>
    <row r="138" ht="12" customHeight="1">
      <c r="E138" s="1"/>
    </row>
    <row r="139" ht="12" customHeight="1" hidden="1">
      <c r="E139" s="1"/>
    </row>
    <row r="140" ht="12" customHeight="1">
      <c r="E140" s="1"/>
    </row>
    <row r="141" ht="12" customHeight="1">
      <c r="E141" s="1"/>
    </row>
    <row r="142" ht="12" customHeight="1">
      <c r="E142" s="1"/>
    </row>
    <row r="143" ht="12" customHeight="1">
      <c r="E143" s="1"/>
    </row>
    <row r="144" ht="12" customHeight="1">
      <c r="E144" s="1"/>
    </row>
    <row r="145" ht="12" customHeight="1">
      <c r="E145" s="1"/>
    </row>
    <row r="146" ht="6" customHeight="1">
      <c r="E146" s="1"/>
    </row>
    <row r="147" ht="6" customHeight="1">
      <c r="E147" s="1"/>
    </row>
    <row r="148" ht="6" customHeight="1">
      <c r="E148" s="1"/>
    </row>
    <row r="149" ht="6" customHeight="1">
      <c r="E149" s="1"/>
    </row>
    <row r="150" ht="12" customHeight="1">
      <c r="E150" s="1"/>
    </row>
    <row r="151" ht="12" customHeight="1">
      <c r="E151" s="1"/>
    </row>
    <row r="152" ht="12" customHeight="1">
      <c r="E152" s="1"/>
    </row>
    <row r="153" s="18" customFormat="1" ht="12" customHeight="1"/>
    <row r="154" s="18" customFormat="1" ht="12" customHeight="1"/>
    <row r="155" s="18" customFormat="1" ht="12" customHeight="1"/>
    <row r="156" s="18" customFormat="1" ht="12" customHeight="1"/>
    <row r="157" s="18" customFormat="1" ht="12" customHeight="1"/>
    <row r="158" s="18" customFormat="1" ht="12" customHeight="1"/>
    <row r="159" s="18" customFormat="1" ht="12" customHeight="1"/>
    <row r="160" s="18" customFormat="1" ht="12" customHeight="1"/>
    <row r="161" s="17" customFormat="1" ht="12" customHeight="1"/>
    <row r="162" s="18" customFormat="1" ht="12" customHeight="1"/>
    <row r="163" s="21" customFormat="1" ht="12" customHeight="1"/>
    <row r="164" s="21" customFormat="1" ht="12" customHeight="1"/>
    <row r="165" ht="12" customHeight="1">
      <c r="E165" s="1"/>
    </row>
    <row r="166" s="21" customFormat="1" ht="12" customHeight="1"/>
    <row r="167" ht="12" customHeight="1">
      <c r="E167" s="1"/>
    </row>
    <row r="168" s="23" customFormat="1" ht="12" customHeight="1"/>
    <row r="169" s="21" customFormat="1" ht="12" customHeight="1"/>
    <row r="170" s="21" customFormat="1" ht="12" customHeight="1"/>
    <row r="171" s="4" customFormat="1" ht="12" customHeight="1"/>
    <row r="172" ht="12" customHeight="1">
      <c r="E172" s="1"/>
    </row>
    <row r="173" ht="12" customHeight="1">
      <c r="E173" s="1"/>
    </row>
    <row r="174" ht="12" customHeight="1">
      <c r="E174" s="1"/>
    </row>
    <row r="175" s="4" customFormat="1" ht="257.25" customHeight="1"/>
    <row r="176" s="21" customFormat="1" ht="24" customHeight="1"/>
    <row r="177" s="4" customFormat="1" ht="12" customHeight="1"/>
    <row r="178" ht="21" customHeight="1">
      <c r="E178" s="1"/>
    </row>
    <row r="179" ht="15" customHeight="1">
      <c r="E179" s="1"/>
    </row>
    <row r="180" ht="12" customHeight="1" hidden="1" thickBot="1">
      <c r="E180" s="1"/>
    </row>
    <row r="181" ht="24" customHeight="1">
      <c r="E181" s="1"/>
    </row>
    <row r="182" ht="36" customHeight="1">
      <c r="E182" s="1"/>
    </row>
    <row r="183" ht="12" customHeight="1">
      <c r="E183" s="1"/>
    </row>
    <row r="184" ht="12" customHeight="1" hidden="1">
      <c r="E184" s="1"/>
    </row>
    <row r="185" ht="12" customHeight="1">
      <c r="E185" s="1"/>
    </row>
    <row r="186" ht="12" customHeight="1">
      <c r="E186" s="1"/>
    </row>
    <row r="187" ht="12" customHeight="1">
      <c r="E187" s="1"/>
    </row>
    <row r="188" ht="12" customHeight="1">
      <c r="E188" s="1"/>
    </row>
    <row r="189" ht="12" customHeight="1">
      <c r="E189" s="1"/>
    </row>
    <row r="190" ht="12" customHeight="1">
      <c r="E190" s="1"/>
    </row>
    <row r="191" ht="6" customHeight="1">
      <c r="E191" s="1"/>
    </row>
    <row r="192" ht="6" customHeight="1">
      <c r="E192" s="1"/>
    </row>
    <row r="193" ht="6" customHeight="1">
      <c r="E193" s="1"/>
    </row>
    <row r="194" ht="6" customHeight="1">
      <c r="E194" s="1"/>
    </row>
    <row r="195" ht="12" customHeight="1">
      <c r="E195" s="1"/>
    </row>
    <row r="196" ht="12" customHeight="1">
      <c r="E196" s="1"/>
    </row>
    <row r="197" ht="12" customHeight="1">
      <c r="E197" s="1"/>
    </row>
    <row r="198" s="18" customFormat="1" ht="12" customHeight="1"/>
    <row r="199" s="18" customFormat="1" ht="12" customHeight="1"/>
    <row r="200" s="18" customFormat="1" ht="12" customHeight="1"/>
    <row r="201" s="18" customFormat="1" ht="12" customHeight="1"/>
    <row r="202" s="18" customFormat="1" ht="12" customHeight="1"/>
    <row r="203" ht="12" customHeight="1">
      <c r="E203" s="1"/>
    </row>
    <row r="204" s="18" customFormat="1" ht="12" customHeight="1"/>
    <row r="205" s="18" customFormat="1" ht="12" customHeight="1"/>
    <row r="206" s="18" customFormat="1" ht="12" customHeight="1"/>
    <row r="207" s="18" customFormat="1" ht="12" customHeight="1"/>
    <row r="208" s="18" customFormat="1" ht="12" customHeight="1"/>
    <row r="209" s="21" customFormat="1" ht="12" customHeight="1"/>
    <row r="210" s="21" customFormat="1" ht="12" customHeight="1"/>
    <row r="211" s="20" customFormat="1" ht="12" customHeight="1"/>
    <row r="212" ht="12" customHeight="1">
      <c r="E212" s="1"/>
    </row>
    <row r="213" s="21" customFormat="1" ht="12" customHeight="1"/>
    <row r="214" s="20" customFormat="1" ht="12" customHeight="1"/>
    <row r="215" ht="12" customHeight="1">
      <c r="E215" s="1"/>
    </row>
    <row r="216" s="4" customFormat="1" ht="12" customHeight="1"/>
    <row r="217" ht="12" customHeight="1">
      <c r="E217" s="1"/>
    </row>
    <row r="218" ht="12" customHeight="1">
      <c r="E218" s="1"/>
    </row>
    <row r="219" ht="12" customHeight="1">
      <c r="E219" s="1"/>
    </row>
    <row r="220" s="4" customFormat="1" ht="249.75" customHeight="1"/>
    <row r="221" s="21" customFormat="1" ht="24" customHeight="1"/>
    <row r="222" s="4" customFormat="1" ht="12" customHeight="1"/>
    <row r="223" ht="21" customHeight="1">
      <c r="E223" s="1"/>
    </row>
    <row r="224" ht="15" customHeight="1">
      <c r="E224" s="1"/>
    </row>
    <row r="225" ht="12" customHeight="1" hidden="1" thickBot="1">
      <c r="E225" s="1"/>
    </row>
    <row r="226" ht="27.75" customHeight="1">
      <c r="E226" s="1"/>
    </row>
    <row r="227" ht="36" customHeight="1">
      <c r="E227" s="1"/>
    </row>
    <row r="228" ht="12" customHeight="1">
      <c r="E228" s="1"/>
    </row>
    <row r="229" ht="12" customHeight="1" hidden="1">
      <c r="E229" s="1"/>
    </row>
    <row r="230" ht="12" customHeight="1">
      <c r="E230" s="1"/>
    </row>
    <row r="231" ht="12" customHeight="1">
      <c r="E231" s="1"/>
    </row>
    <row r="232" ht="12" customHeight="1">
      <c r="E232" s="1"/>
    </row>
    <row r="233" ht="12" customHeight="1">
      <c r="E233" s="1"/>
    </row>
    <row r="234" ht="12" customHeight="1">
      <c r="E234" s="1"/>
    </row>
    <row r="235" ht="12" customHeight="1">
      <c r="E235" s="1"/>
    </row>
    <row r="236" ht="6" customHeight="1">
      <c r="E236" s="1"/>
    </row>
    <row r="237" ht="6" customHeight="1">
      <c r="E237" s="1"/>
    </row>
    <row r="238" ht="6" customHeight="1">
      <c r="E238" s="1"/>
    </row>
    <row r="239" ht="6" customHeight="1">
      <c r="E239" s="1"/>
    </row>
    <row r="240" s="4" customFormat="1" ht="12" customHeight="1"/>
    <row r="241" ht="12" customHeight="1">
      <c r="E241" s="1"/>
    </row>
    <row r="242" ht="12" customHeight="1">
      <c r="E242" s="1"/>
    </row>
    <row r="243" ht="12" customHeight="1">
      <c r="E243" s="1"/>
    </row>
    <row r="244" s="18" customFormat="1" ht="12" customHeight="1"/>
    <row r="245" s="18" customFormat="1" ht="12" customHeight="1"/>
    <row r="246" s="18" customFormat="1" ht="12" customHeight="1"/>
    <row r="247" s="18" customFormat="1" ht="12" customHeight="1"/>
    <row r="248" s="18" customFormat="1" ht="12" customHeight="1"/>
    <row r="249" s="18" customFormat="1" ht="12" customHeight="1"/>
    <row r="250" s="17" customFormat="1" ht="12" customHeight="1"/>
    <row r="251" s="18" customFormat="1" ht="12" customHeight="1"/>
    <row r="252" ht="12" customHeight="1">
      <c r="E252" s="1"/>
    </row>
    <row r="253" s="18" customFormat="1" ht="12" customHeight="1"/>
    <row r="254" s="21" customFormat="1" ht="12" customHeight="1"/>
    <row r="255" ht="12" customHeight="1">
      <c r="E255" s="1"/>
    </row>
    <row r="256" s="20" customFormat="1" ht="13.5" customHeight="1"/>
    <row r="257" s="22" customFormat="1" ht="12" customHeight="1"/>
    <row r="258" s="22" customFormat="1" ht="12" customHeight="1"/>
    <row r="259" s="20" customFormat="1" ht="12" customHeight="1"/>
    <row r="260" s="21" customFormat="1" ht="12" customHeight="1"/>
    <row r="261" s="21" customFormat="1" ht="12" customHeight="1"/>
    <row r="262" s="4" customFormat="1" ht="12" customHeight="1"/>
    <row r="263" ht="12" customHeight="1">
      <c r="E263" s="1"/>
    </row>
    <row r="264" ht="12" customHeight="1">
      <c r="E264" s="1"/>
    </row>
    <row r="265" ht="12" customHeight="1">
      <c r="E265" s="1"/>
    </row>
    <row r="266" s="4" customFormat="1" ht="235.5" customHeight="1"/>
    <row r="267" s="21" customFormat="1" ht="24" customHeight="1"/>
    <row r="268" s="4" customFormat="1" ht="12" customHeight="1"/>
    <row r="269" ht="21" customHeight="1">
      <c r="E269" s="1"/>
    </row>
    <row r="270" s="15" customFormat="1" ht="15" customHeight="1"/>
    <row r="271" ht="12" customHeight="1" hidden="1" thickBot="1">
      <c r="E271" s="1"/>
    </row>
    <row r="272" ht="24" customHeight="1">
      <c r="E272" s="1"/>
    </row>
    <row r="273" ht="36" customHeight="1">
      <c r="E273" s="1"/>
    </row>
    <row r="274" ht="12" customHeight="1">
      <c r="E274" s="1"/>
    </row>
    <row r="275" ht="12" customHeight="1" hidden="1">
      <c r="E275" s="1"/>
    </row>
    <row r="276" ht="12" customHeight="1">
      <c r="E276" s="1"/>
    </row>
    <row r="277" ht="12" customHeight="1">
      <c r="E277" s="1"/>
    </row>
    <row r="278" ht="12" customHeight="1">
      <c r="E278" s="1"/>
    </row>
    <row r="279" ht="12" customHeight="1">
      <c r="E279" s="1"/>
    </row>
    <row r="280" ht="12" customHeight="1">
      <c r="E280" s="1"/>
    </row>
    <row r="281" ht="12" customHeight="1">
      <c r="E281" s="1"/>
    </row>
    <row r="282" ht="6" customHeight="1">
      <c r="E282" s="1"/>
    </row>
    <row r="283" ht="6" customHeight="1">
      <c r="E283" s="1"/>
    </row>
    <row r="284" ht="6" customHeight="1">
      <c r="E284" s="1"/>
    </row>
    <row r="285" ht="6" customHeight="1">
      <c r="E285" s="1"/>
    </row>
    <row r="286" ht="12" customHeight="1">
      <c r="E286" s="1"/>
    </row>
    <row r="287" ht="12" customHeight="1">
      <c r="E287" s="1"/>
    </row>
    <row r="288" ht="12" customHeight="1">
      <c r="E288" s="1"/>
    </row>
    <row r="289" s="18" customFormat="1" ht="12" customHeight="1"/>
    <row r="290" s="18" customFormat="1" ht="12" customHeight="1"/>
    <row r="291" s="18" customFormat="1" ht="12" customHeight="1"/>
    <row r="292" s="18" customFormat="1" ht="12" customHeight="1"/>
    <row r="293" s="18" customFormat="1" ht="12" customHeight="1"/>
    <row r="294" s="18" customFormat="1" ht="12" customHeight="1"/>
    <row r="295" s="18" customFormat="1" ht="12" customHeight="1"/>
    <row r="296" ht="12" customHeight="1">
      <c r="E296" s="1"/>
    </row>
    <row r="297" s="18" customFormat="1" ht="12" customHeight="1"/>
    <row r="298" ht="12" customHeight="1">
      <c r="E298" s="1"/>
    </row>
    <row r="299" ht="12" customHeight="1">
      <c r="E299" s="1"/>
    </row>
    <row r="300" s="20" customFormat="1" ht="12" customHeight="1"/>
    <row r="301" s="20" customFormat="1" ht="12" customHeight="1"/>
    <row r="302" ht="12" customHeight="1">
      <c r="E302" s="1"/>
    </row>
    <row r="303" s="21" customFormat="1" ht="12" customHeight="1"/>
    <row r="304" s="4" customFormat="1" ht="12" customHeight="1"/>
    <row r="305" ht="12" customHeight="1">
      <c r="E305" s="1"/>
    </row>
    <row r="306" ht="12" customHeight="1">
      <c r="E306" s="1"/>
    </row>
    <row r="307" ht="12" customHeight="1">
      <c r="E307" s="1"/>
    </row>
    <row r="308" ht="0.75" customHeight="1">
      <c r="E308" s="1"/>
    </row>
    <row r="309" ht="2.25" customHeight="1">
      <c r="E309" s="1"/>
    </row>
    <row r="310" ht="12" customHeight="1">
      <c r="E310" s="1"/>
    </row>
    <row r="311" ht="1.5" customHeight="1">
      <c r="E311" s="1"/>
    </row>
    <row r="312" ht="12" customHeight="1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</sheetData>
  <sheetProtection password="CCE3" sheet="1" objects="1" scenarios="1" selectLockedCells="1" selectUnlockedCells="1"/>
  <mergeCells count="37">
    <mergeCell ref="D38:E38"/>
    <mergeCell ref="B13:D13"/>
    <mergeCell ref="B9:D9"/>
    <mergeCell ref="B10:D10"/>
    <mergeCell ref="B11:D11"/>
    <mergeCell ref="B3:D3"/>
    <mergeCell ref="B4:E4"/>
    <mergeCell ref="B8:D8"/>
    <mergeCell ref="B5:D5"/>
    <mergeCell ref="B6:D6"/>
    <mergeCell ref="B7:D7"/>
    <mergeCell ref="B12:D12"/>
    <mergeCell ref="H3:L3"/>
    <mergeCell ref="D37:E37"/>
    <mergeCell ref="B22:D22"/>
    <mergeCell ref="B23:D23"/>
    <mergeCell ref="B20:D20"/>
    <mergeCell ref="B14:D14"/>
    <mergeCell ref="B15:D15"/>
    <mergeCell ref="B16:D17"/>
    <mergeCell ref="B34:D34"/>
    <mergeCell ref="B35:D35"/>
    <mergeCell ref="B24:D24"/>
    <mergeCell ref="B25:D25"/>
    <mergeCell ref="B26:D26"/>
    <mergeCell ref="B27:D27"/>
    <mergeCell ref="B28:D28"/>
    <mergeCell ref="A1:E1"/>
    <mergeCell ref="B31:D31"/>
    <mergeCell ref="B33:D33"/>
    <mergeCell ref="B29:D29"/>
    <mergeCell ref="B30:D30"/>
    <mergeCell ref="B32:D32"/>
    <mergeCell ref="E16:E17"/>
    <mergeCell ref="B18:D19"/>
    <mergeCell ref="E18:E19"/>
    <mergeCell ref="B21:D2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33" customWidth="1"/>
    <col min="4" max="4" width="22.7109375" style="33" customWidth="1"/>
    <col min="5" max="5" width="11.421875" style="33" bestFit="1" customWidth="1"/>
    <col min="6" max="16384" width="9.140625" style="33" customWidth="1"/>
  </cols>
  <sheetData>
    <row r="1" spans="2:5" s="30" customFormat="1" ht="37.5" customHeight="1">
      <c r="B1" s="61" t="s">
        <v>43</v>
      </c>
      <c r="C1" s="61"/>
      <c r="D1" s="61"/>
      <c r="E1" s="30">
        <v>2.05</v>
      </c>
    </row>
    <row r="2" spans="2:5" s="30" customFormat="1" ht="46.5" customHeight="1">
      <c r="B2" s="61" t="s">
        <v>37</v>
      </c>
      <c r="C2" s="61"/>
      <c r="D2" s="61"/>
      <c r="E2" s="30">
        <v>2.05</v>
      </c>
    </row>
    <row r="3" spans="2:5" s="30" customFormat="1" ht="12" customHeight="1">
      <c r="B3" s="61" t="s">
        <v>38</v>
      </c>
      <c r="C3" s="61"/>
      <c r="D3" s="61"/>
      <c r="E3" s="30">
        <v>2.05</v>
      </c>
    </row>
    <row r="4" spans="2:5" s="30" customFormat="1" ht="22.5" customHeight="1">
      <c r="B4" s="61" t="s">
        <v>40</v>
      </c>
      <c r="C4" s="61"/>
      <c r="D4" s="61"/>
      <c r="E4" s="31">
        <v>121.53</v>
      </c>
    </row>
    <row r="5" spans="2:5" s="30" customFormat="1" ht="12" customHeight="1">
      <c r="B5" s="61" t="s">
        <v>17</v>
      </c>
      <c r="C5" s="61"/>
      <c r="D5" s="61"/>
      <c r="E5" s="31">
        <v>0.76</v>
      </c>
    </row>
    <row r="6" spans="2:5" s="30" customFormat="1" ht="12" customHeight="1">
      <c r="B6" s="61" t="s">
        <v>19</v>
      </c>
      <c r="C6" s="61"/>
      <c r="D6" s="61"/>
      <c r="E6" s="31">
        <v>4.53</v>
      </c>
    </row>
    <row r="7" spans="2:5" s="30" customFormat="1" ht="12" customHeight="1">
      <c r="B7" s="61" t="s">
        <v>20</v>
      </c>
      <c r="C7" s="61"/>
      <c r="D7" s="61"/>
      <c r="E7" s="31">
        <v>286.7</v>
      </c>
    </row>
    <row r="8" spans="2:5" s="30" customFormat="1" ht="22.5" customHeight="1">
      <c r="B8" s="61" t="s">
        <v>44</v>
      </c>
      <c r="C8" s="61"/>
      <c r="D8" s="61"/>
      <c r="E8" s="31">
        <v>0.37</v>
      </c>
    </row>
    <row r="9" spans="2:5" s="30" customFormat="1" ht="12" customHeight="1">
      <c r="B9" s="61" t="s">
        <v>18</v>
      </c>
      <c r="C9" s="61"/>
      <c r="D9" s="61"/>
      <c r="E9" s="31">
        <v>0.54</v>
      </c>
    </row>
    <row r="10" spans="2:5" s="30" customFormat="1" ht="12" customHeight="1">
      <c r="B10" s="61"/>
      <c r="C10" s="61"/>
      <c r="D10" s="61"/>
      <c r="E10" s="31"/>
    </row>
    <row r="11" spans="2:5" s="30" customFormat="1" ht="12" customHeight="1">
      <c r="B11" s="61"/>
      <c r="C11" s="61"/>
      <c r="D11" s="61"/>
      <c r="E11" s="31"/>
    </row>
    <row r="12" ht="15">
      <c r="B12" s="32" t="s">
        <v>56</v>
      </c>
    </row>
    <row r="13" spans="2:5" s="30" customFormat="1" ht="12" customHeight="1">
      <c r="B13" s="61" t="s">
        <v>6</v>
      </c>
      <c r="C13" s="61"/>
      <c r="D13" s="61"/>
      <c r="E13" s="34">
        <f>80.14</f>
        <v>80.14</v>
      </c>
    </row>
    <row r="14" spans="2:5" s="30" customFormat="1" ht="12" customHeight="1">
      <c r="B14" s="61" t="s">
        <v>57</v>
      </c>
      <c r="C14" s="61"/>
      <c r="D14" s="61"/>
      <c r="E14" s="34">
        <f>1271+428.51</f>
        <v>1699.51</v>
      </c>
    </row>
    <row r="15" spans="2:5" s="30" customFormat="1" ht="12" customHeight="1">
      <c r="B15" s="61" t="s">
        <v>52</v>
      </c>
      <c r="C15" s="61"/>
      <c r="D15" s="61"/>
      <c r="E15" s="31">
        <v>141.22</v>
      </c>
    </row>
    <row r="16" spans="2:5" s="30" customFormat="1" ht="12" customHeight="1">
      <c r="B16" s="61" t="s">
        <v>53</v>
      </c>
      <c r="C16" s="61"/>
      <c r="D16" s="61"/>
      <c r="E16" s="31">
        <v>160.58</v>
      </c>
    </row>
    <row r="17" spans="2:5" s="30" customFormat="1" ht="12" customHeight="1">
      <c r="B17" s="61" t="s">
        <v>54</v>
      </c>
      <c r="C17" s="61"/>
      <c r="D17" s="61"/>
      <c r="E17" s="31">
        <v>50</v>
      </c>
    </row>
    <row r="18" spans="2:5" s="30" customFormat="1" ht="12" customHeight="1">
      <c r="B18" s="61" t="s">
        <v>55</v>
      </c>
      <c r="C18" s="61"/>
      <c r="D18" s="61"/>
      <c r="E18" s="31">
        <v>558.75</v>
      </c>
    </row>
    <row r="19" spans="2:5" s="30" customFormat="1" ht="12" customHeight="1">
      <c r="B19" s="61" t="s">
        <v>11</v>
      </c>
      <c r="C19" s="61"/>
      <c r="D19" s="61"/>
      <c r="E19" s="31">
        <v>112</v>
      </c>
    </row>
    <row r="20" spans="2:5" s="30" customFormat="1" ht="12" customHeight="1">
      <c r="B20" s="61" t="s">
        <v>11</v>
      </c>
      <c r="C20" s="61"/>
      <c r="D20" s="61"/>
      <c r="E20" s="31">
        <v>112</v>
      </c>
    </row>
    <row r="21" spans="2:5" s="30" customFormat="1" ht="12" customHeight="1">
      <c r="B21" s="61" t="s">
        <v>69</v>
      </c>
      <c r="C21" s="61"/>
      <c r="D21" s="61"/>
      <c r="E21" s="31">
        <v>731.09</v>
      </c>
    </row>
    <row r="22" spans="2:5" s="30" customFormat="1" ht="36" customHeight="1">
      <c r="B22" s="61" t="s">
        <v>70</v>
      </c>
      <c r="C22" s="61"/>
      <c r="D22" s="61"/>
      <c r="E22" s="31">
        <v>542.01</v>
      </c>
    </row>
    <row r="23" spans="2:5" s="30" customFormat="1" ht="12" customHeight="1">
      <c r="B23" s="61" t="s">
        <v>26</v>
      </c>
      <c r="C23" s="61"/>
      <c r="D23" s="61"/>
      <c r="E23" s="31">
        <v>3820</v>
      </c>
    </row>
    <row r="24" spans="2:5" s="30" customFormat="1" ht="12" customHeight="1">
      <c r="B24" s="61" t="s">
        <v>71</v>
      </c>
      <c r="C24" s="61"/>
      <c r="D24" s="61"/>
      <c r="E24" s="31">
        <v>556.16</v>
      </c>
    </row>
    <row r="25" spans="2:5" s="30" customFormat="1" ht="12" customHeight="1">
      <c r="B25" s="61" t="s">
        <v>80</v>
      </c>
      <c r="C25" s="61"/>
      <c r="D25" s="61"/>
      <c r="E25" s="31">
        <v>580.1</v>
      </c>
    </row>
    <row r="26" spans="2:5" s="30" customFormat="1" ht="12" customHeight="1">
      <c r="B26" s="35"/>
      <c r="C26" s="35"/>
      <c r="D26" s="35"/>
      <c r="E26" s="31"/>
    </row>
    <row r="27" spans="2:5" s="30" customFormat="1" ht="25.5" customHeight="1">
      <c r="B27" s="61" t="s">
        <v>28</v>
      </c>
      <c r="C27" s="61"/>
      <c r="D27" s="61"/>
      <c r="E27" s="31">
        <v>577.18</v>
      </c>
    </row>
    <row r="28" spans="2:5" s="30" customFormat="1" ht="24.75" customHeight="1">
      <c r="B28" s="61" t="s">
        <v>14</v>
      </c>
      <c r="C28" s="61"/>
      <c r="D28" s="61"/>
      <c r="E28" s="31">
        <v>629.02</v>
      </c>
    </row>
    <row r="29" spans="2:5" s="30" customFormat="1" ht="24.75" customHeight="1">
      <c r="B29" s="61" t="s">
        <v>5</v>
      </c>
      <c r="C29" s="61"/>
      <c r="D29" s="61"/>
      <c r="E29" s="31">
        <v>728.7</v>
      </c>
    </row>
    <row r="30" spans="2:5" s="30" customFormat="1" ht="24.75" customHeight="1">
      <c r="B30" s="61" t="s">
        <v>58</v>
      </c>
      <c r="C30" s="61"/>
      <c r="D30" s="61"/>
      <c r="E30" s="31">
        <v>783.57</v>
      </c>
    </row>
    <row r="31" spans="2:5" s="30" customFormat="1" ht="24.75" customHeight="1">
      <c r="B31" s="61" t="s">
        <v>21</v>
      </c>
      <c r="C31" s="61"/>
      <c r="D31" s="61"/>
      <c r="E31" s="31">
        <v>907.6</v>
      </c>
    </row>
    <row r="32" spans="2:5" s="30" customFormat="1" ht="24.75" customHeight="1">
      <c r="B32" s="61" t="s">
        <v>25</v>
      </c>
      <c r="C32" s="61"/>
      <c r="D32" s="61"/>
      <c r="E32" s="31">
        <v>1098.59</v>
      </c>
    </row>
    <row r="33" spans="2:5" s="30" customFormat="1" ht="24.75" customHeight="1">
      <c r="B33" s="61" t="s">
        <v>29</v>
      </c>
      <c r="C33" s="61"/>
      <c r="D33" s="61"/>
      <c r="E33" s="31">
        <v>1917.18</v>
      </c>
    </row>
    <row r="34" spans="2:5" s="30" customFormat="1" ht="24.75" customHeight="1">
      <c r="B34" s="61" t="s">
        <v>59</v>
      </c>
      <c r="C34" s="61"/>
      <c r="D34" s="61"/>
      <c r="E34" s="31">
        <f>E33</f>
        <v>1917.18</v>
      </c>
    </row>
    <row r="35" spans="2:5" s="30" customFormat="1" ht="12" customHeight="1">
      <c r="B35" s="61"/>
      <c r="C35" s="61"/>
      <c r="D35" s="61"/>
      <c r="E35" s="31"/>
    </row>
    <row r="36" spans="2:5" s="30" customFormat="1" ht="12" customHeight="1">
      <c r="B36" s="61"/>
      <c r="C36" s="61"/>
      <c r="D36" s="61"/>
      <c r="E36" s="31"/>
    </row>
    <row r="37" spans="2:5" s="30" customFormat="1" ht="42" customHeight="1">
      <c r="B37" s="61" t="s">
        <v>16</v>
      </c>
      <c r="C37" s="61"/>
      <c r="D37" s="61"/>
      <c r="E37" s="31">
        <v>1285.22</v>
      </c>
    </row>
    <row r="38" spans="2:5" s="30" customFormat="1" ht="24.75" customHeight="1">
      <c r="B38" s="61" t="s">
        <v>7</v>
      </c>
      <c r="C38" s="61"/>
      <c r="D38" s="61"/>
      <c r="E38" s="31">
        <v>223.42</v>
      </c>
    </row>
    <row r="39" spans="2:5" s="30" customFormat="1" ht="24.75" customHeight="1">
      <c r="B39" s="36"/>
      <c r="C39" s="36"/>
      <c r="D39" s="36"/>
      <c r="E39" s="31"/>
    </row>
    <row r="40" spans="2:5" s="30" customFormat="1" ht="22.5" customHeight="1">
      <c r="B40" s="61" t="s">
        <v>3</v>
      </c>
      <c r="C40" s="61"/>
      <c r="D40" s="61"/>
      <c r="E40" s="31">
        <v>482.38</v>
      </c>
    </row>
    <row r="41" spans="2:5" s="30" customFormat="1" ht="22.5" customHeight="1">
      <c r="B41" s="36"/>
      <c r="C41" s="36"/>
      <c r="D41" s="36"/>
      <c r="E41" s="31"/>
    </row>
    <row r="42" spans="2:5" s="30" customFormat="1" ht="37.5" customHeight="1">
      <c r="B42" s="61" t="s">
        <v>27</v>
      </c>
      <c r="C42" s="61"/>
      <c r="D42" s="61"/>
      <c r="E42" s="31">
        <v>1541.75</v>
      </c>
    </row>
    <row r="43" spans="2:5" s="30" customFormat="1" ht="37.5" customHeight="1">
      <c r="B43" s="61" t="s">
        <v>2</v>
      </c>
      <c r="C43" s="61"/>
      <c r="D43" s="61"/>
      <c r="E43" s="31">
        <v>1730.92</v>
      </c>
    </row>
    <row r="44" spans="2:5" s="30" customFormat="1" ht="37.5" customHeight="1">
      <c r="B44" s="61" t="s">
        <v>24</v>
      </c>
      <c r="C44" s="61"/>
      <c r="D44" s="61"/>
      <c r="E44" s="31">
        <v>2554.33</v>
      </c>
    </row>
    <row r="45" spans="2:5" s="30" customFormat="1" ht="37.5" customHeight="1">
      <c r="B45" s="61" t="s">
        <v>61</v>
      </c>
      <c r="C45" s="61"/>
      <c r="D45" s="61"/>
      <c r="E45" s="31">
        <v>2623.43</v>
      </c>
    </row>
    <row r="46" spans="2:5" s="30" customFormat="1" ht="37.5" customHeight="1">
      <c r="B46" s="61" t="s">
        <v>60</v>
      </c>
      <c r="C46" s="61"/>
      <c r="D46" s="61"/>
      <c r="E46" s="31">
        <v>2719.26</v>
      </c>
    </row>
    <row r="47" spans="2:5" s="30" customFormat="1" ht="14.25" customHeight="1">
      <c r="B47" s="61" t="s">
        <v>62</v>
      </c>
      <c r="C47" s="61"/>
      <c r="D47" s="61"/>
      <c r="E47" s="31">
        <v>2096.57</v>
      </c>
    </row>
    <row r="48" spans="2:5" s="30" customFormat="1" ht="15">
      <c r="B48" s="61" t="s">
        <v>63</v>
      </c>
      <c r="C48" s="61"/>
      <c r="D48" s="61"/>
      <c r="E48" s="31">
        <f>E54*2</f>
        <v>1441.68</v>
      </c>
    </row>
    <row r="49" spans="2:5" s="30" customFormat="1" ht="15">
      <c r="B49" s="61" t="s">
        <v>64</v>
      </c>
      <c r="C49" s="61"/>
      <c r="D49" s="61"/>
      <c r="E49" s="31">
        <f>E54+E55</f>
        <v>1613.3200000000002</v>
      </c>
    </row>
    <row r="50" spans="2:5" s="30" customFormat="1" ht="14.25" customHeight="1">
      <c r="B50" s="61" t="s">
        <v>30</v>
      </c>
      <c r="C50" s="61"/>
      <c r="D50" s="61"/>
      <c r="E50" s="31">
        <f>E54+E56</f>
        <v>1719.76</v>
      </c>
    </row>
    <row r="51" spans="2:5" s="30" customFormat="1" ht="14.25" customHeight="1">
      <c r="B51" s="61" t="s">
        <v>50</v>
      </c>
      <c r="C51" s="61"/>
      <c r="D51" s="61"/>
      <c r="E51" s="31">
        <f>E54+E57</f>
        <v>1761.5619003228362</v>
      </c>
    </row>
    <row r="52" spans="2:5" s="30" customFormat="1" ht="14.25" customHeight="1">
      <c r="B52" s="61" t="s">
        <v>81</v>
      </c>
      <c r="C52" s="61"/>
      <c r="D52" s="61"/>
      <c r="E52" s="31">
        <v>2540</v>
      </c>
    </row>
    <row r="53" spans="2:5" s="30" customFormat="1" ht="12" customHeight="1">
      <c r="B53" s="61"/>
      <c r="C53" s="61"/>
      <c r="D53" s="61"/>
      <c r="E53" s="31"/>
    </row>
    <row r="54" spans="2:5" s="30" customFormat="1" ht="15">
      <c r="B54" s="61" t="s">
        <v>72</v>
      </c>
      <c r="C54" s="61"/>
      <c r="D54" s="61"/>
      <c r="E54" s="31">
        <v>720.84</v>
      </c>
    </row>
    <row r="55" spans="2:5" s="30" customFormat="1" ht="15" customHeight="1">
      <c r="B55" s="61" t="s">
        <v>73</v>
      </c>
      <c r="C55" s="61"/>
      <c r="D55" s="61"/>
      <c r="E55" s="31">
        <v>892.48</v>
      </c>
    </row>
    <row r="56" spans="2:5" s="30" customFormat="1" ht="14.25" customHeight="1">
      <c r="B56" s="61" t="s">
        <v>74</v>
      </c>
      <c r="C56" s="61"/>
      <c r="D56" s="61"/>
      <c r="E56" s="31">
        <v>998.92</v>
      </c>
    </row>
    <row r="57" spans="2:5" s="30" customFormat="1" ht="14.25" customHeight="1">
      <c r="B57" s="61" t="s">
        <v>75</v>
      </c>
      <c r="C57" s="61"/>
      <c r="D57" s="61"/>
      <c r="E57" s="14">
        <f>'[1]2017 год'!$J$166</f>
        <v>1040.7219003228363</v>
      </c>
    </row>
    <row r="58" spans="2:6" s="30" customFormat="1" ht="15" customHeight="1">
      <c r="B58" s="61" t="s">
        <v>76</v>
      </c>
      <c r="C58" s="61"/>
      <c r="D58" s="61"/>
      <c r="E58" s="14">
        <f>'[1]2017 год'!$J$177</f>
        <v>1423.8940268246333</v>
      </c>
      <c r="F58" s="37"/>
    </row>
    <row r="59" spans="2:5" s="30" customFormat="1" ht="15" customHeight="1">
      <c r="B59" s="61"/>
      <c r="C59" s="61"/>
      <c r="D59" s="61"/>
      <c r="E59" s="14"/>
    </row>
    <row r="60" spans="2:6" s="30" customFormat="1" ht="15" customHeight="1">
      <c r="B60" s="61" t="s">
        <v>77</v>
      </c>
      <c r="C60" s="61"/>
      <c r="D60" s="61"/>
      <c r="E60" s="14">
        <f>'[1]2017 год'!$J$189</f>
        <v>7669.393914751781</v>
      </c>
      <c r="F60" s="37"/>
    </row>
    <row r="61" spans="2:5" s="30" customFormat="1" ht="15" customHeight="1">
      <c r="B61" s="61" t="s">
        <v>78</v>
      </c>
      <c r="C61" s="61"/>
      <c r="D61" s="61"/>
      <c r="E61" s="14">
        <f>'[1]2017 год'!$J$201</f>
        <v>11278.410667718827</v>
      </c>
    </row>
    <row r="62" spans="2:5" s="30" customFormat="1" ht="14.25" customHeight="1">
      <c r="B62" s="36"/>
      <c r="C62" s="36"/>
      <c r="D62" s="36"/>
      <c r="E62" s="31"/>
    </row>
    <row r="63" spans="2:5" s="30" customFormat="1" ht="12" customHeight="1">
      <c r="B63" s="61" t="s">
        <v>65</v>
      </c>
      <c r="C63" s="61"/>
      <c r="D63" s="61"/>
      <c r="E63" s="31">
        <v>68.68</v>
      </c>
    </row>
    <row r="64" spans="2:5" s="30" customFormat="1" ht="12" customHeight="1">
      <c r="B64" s="61"/>
      <c r="C64" s="61"/>
      <c r="D64" s="61"/>
      <c r="E64" s="31"/>
    </row>
    <row r="65" spans="2:5" s="30" customFormat="1" ht="22.5" customHeight="1">
      <c r="B65" s="61" t="s">
        <v>13</v>
      </c>
      <c r="C65" s="61"/>
      <c r="D65" s="61"/>
      <c r="E65" s="31">
        <v>565.23</v>
      </c>
    </row>
    <row r="66" spans="2:5" s="30" customFormat="1" ht="23.25" customHeight="1">
      <c r="B66" s="61" t="s">
        <v>12</v>
      </c>
      <c r="C66" s="61"/>
      <c r="D66" s="61"/>
      <c r="E66" s="31">
        <v>283.85</v>
      </c>
    </row>
    <row r="67" spans="2:5" s="30" customFormat="1" ht="40.5" customHeight="1">
      <c r="B67" s="61" t="s">
        <v>67</v>
      </c>
      <c r="C67" s="61"/>
      <c r="D67" s="61"/>
      <c r="E67" s="31">
        <v>1396.29</v>
      </c>
    </row>
    <row r="68" spans="2:5" s="30" customFormat="1" ht="27" customHeight="1">
      <c r="B68" s="61" t="s">
        <v>68</v>
      </c>
      <c r="C68" s="61"/>
      <c r="D68" s="61"/>
      <c r="E68" s="31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2019-10-29T06:50:40Z</dcterms:modified>
  <cp:category/>
  <cp:version/>
  <cp:contentType/>
  <cp:contentStatus/>
</cp:coreProperties>
</file>